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изм'!$A$1:$X$1540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366" i="21"/>
  <c r="R614"/>
  <c r="R1433"/>
  <c r="R366"/>
  <c r="R1365"/>
  <c r="S1365" s="1"/>
  <c r="T1365" s="1"/>
  <c r="R613"/>
  <c r="S613" s="1"/>
  <c r="T613" s="1"/>
  <c r="R452"/>
  <c r="R45"/>
  <c r="R419"/>
  <c r="R518"/>
  <c r="R1515"/>
  <c r="Q1534"/>
  <c r="R1534" s="1"/>
  <c r="S1534" s="1"/>
  <c r="T1534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25"/>
  <c r="S1525" s="1"/>
  <c r="T1525" s="1"/>
  <c r="R1533"/>
  <c r="S1533" s="1"/>
  <c r="T1533" s="1"/>
  <c r="R1532"/>
  <c r="S1532" s="1"/>
  <c r="T1532" s="1"/>
  <c r="R1524"/>
  <c r="S1524" s="1"/>
  <c r="T1524" s="1"/>
  <c r="R1523"/>
  <c r="S1523" s="1"/>
  <c r="T1523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Q1452"/>
  <c r="R1452" s="1"/>
  <c r="S1452" s="1"/>
  <c r="T1452" s="1"/>
  <c r="R1451"/>
  <c r="S1451" s="1"/>
  <c r="T1451" s="1"/>
  <c r="R1450"/>
  <c r="S1450" s="1"/>
  <c r="T1450" s="1"/>
  <c r="Q1448"/>
  <c r="R1448" s="1"/>
  <c r="R1449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R1446" s="1"/>
  <c r="R1432"/>
  <c r="S1432" s="1"/>
  <c r="T1432" s="1"/>
  <c r="R1431"/>
  <c r="S1431" s="1"/>
  <c r="T1431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Q1423"/>
  <c r="R1423" s="1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R1375"/>
  <c r="S1375" s="1"/>
  <c r="T1375" s="1"/>
  <c r="Q1374"/>
  <c r="R1374" s="1"/>
  <c r="Q1372"/>
  <c r="R1372" s="1"/>
  <c r="S1372" s="1"/>
  <c r="T1372" s="1"/>
  <c r="R1371"/>
  <c r="S1371" s="1"/>
  <c r="T1371" s="1"/>
  <c r="R1370"/>
  <c r="S1370" s="1"/>
  <c r="T1370" s="1"/>
  <c r="R1369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R1367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514"/>
  <c r="S1514" s="1"/>
  <c r="T1514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3"/>
  <c r="S1513" s="1"/>
  <c r="T1513" s="1"/>
  <c r="R1512"/>
  <c r="S1512" s="1"/>
  <c r="T1512" s="1"/>
  <c r="R1511"/>
  <c r="S1511" s="1"/>
  <c r="T1511" s="1"/>
  <c r="R1510"/>
  <c r="S1510" s="1"/>
  <c r="T1510" s="1"/>
  <c r="R1323"/>
  <c r="S1323" s="1"/>
  <c r="T1323" s="1"/>
  <c r="R1509"/>
  <c r="S1509" s="1"/>
  <c r="T1509" s="1"/>
  <c r="R1508"/>
  <c r="S1508" s="1"/>
  <c r="T1508" s="1"/>
  <c r="R1322"/>
  <c r="S1322" s="1"/>
  <c r="T1322" s="1"/>
  <c r="R1507"/>
  <c r="S1507" s="1"/>
  <c r="T1507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314"/>
  <c r="S1314" s="1"/>
  <c r="T1314" s="1"/>
  <c r="R1313"/>
  <c r="S1313" s="1"/>
  <c r="T1313" s="1"/>
  <c r="R1498"/>
  <c r="S1498" s="1"/>
  <c r="T1498" s="1"/>
  <c r="R1454"/>
  <c r="S1454" s="1"/>
  <c r="T1454" s="1"/>
  <c r="R1312"/>
  <c r="S1312" s="1"/>
  <c r="T1312" s="1"/>
  <c r="B1312"/>
  <c r="R1311"/>
  <c r="S1311" s="1"/>
  <c r="T1311" s="1"/>
  <c r="R1497"/>
  <c r="S1497" s="1"/>
  <c r="T1497" s="1"/>
  <c r="R1310"/>
  <c r="S1310" s="1"/>
  <c r="T1310" s="1"/>
  <c r="R1309"/>
  <c r="S1309" s="1"/>
  <c r="T1309" s="1"/>
  <c r="B1309"/>
  <c r="R1308"/>
  <c r="S1308" s="1"/>
  <c r="T1308" s="1"/>
  <c r="B1308"/>
  <c r="R1307"/>
  <c r="S1307" s="1"/>
  <c r="T1307" s="1"/>
  <c r="B1307"/>
  <c r="R1496"/>
  <c r="S1496" s="1"/>
  <c r="T1496" s="1"/>
  <c r="R1495"/>
  <c r="S1495" s="1"/>
  <c r="T1495" s="1"/>
  <c r="R1306"/>
  <c r="S1306" s="1"/>
  <c r="T1306" s="1"/>
  <c r="B1306"/>
  <c r="R1305"/>
  <c r="S1305" s="1"/>
  <c r="T1305" s="1"/>
  <c r="B1305"/>
  <c r="R1304"/>
  <c r="S1304" s="1"/>
  <c r="T1304" s="1"/>
  <c r="R1303"/>
  <c r="S1303" s="1"/>
  <c r="T1303" s="1"/>
  <c r="R1494"/>
  <c r="S1494" s="1"/>
  <c r="T1494" s="1"/>
  <c r="R1302"/>
  <c r="S1302" s="1"/>
  <c r="T1302" s="1"/>
  <c r="B1302"/>
  <c r="R1301"/>
  <c r="S1301" s="1"/>
  <c r="T1301" s="1"/>
  <c r="B130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493"/>
  <c r="R1289"/>
  <c r="S1289" s="1"/>
  <c r="T1289" s="1"/>
  <c r="R1288"/>
  <c r="S1288" s="1"/>
  <c r="T1288" s="1"/>
  <c r="R1287"/>
  <c r="S1287" s="1"/>
  <c r="T1287" s="1"/>
  <c r="R1286"/>
  <c r="S1286" s="1"/>
  <c r="T1286" s="1"/>
  <c r="R1285"/>
  <c r="S1285" s="1"/>
  <c r="T1285" s="1"/>
  <c r="B1285"/>
  <c r="R1284"/>
  <c r="S1284" s="1"/>
  <c r="T1284" s="1"/>
  <c r="R1283"/>
  <c r="S1283" s="1"/>
  <c r="T1283" s="1"/>
  <c r="R1282"/>
  <c r="S1282" s="1"/>
  <c r="T1282" s="1"/>
  <c r="R1281"/>
  <c r="B1281"/>
  <c r="R1279"/>
  <c r="S1279" s="1"/>
  <c r="T1279" s="1"/>
  <c r="B1279"/>
  <c r="R1278"/>
  <c r="S1278" s="1"/>
  <c r="T1278" s="1"/>
  <c r="B1278"/>
  <c r="R1277"/>
  <c r="S1277" s="1"/>
  <c r="T1277" s="1"/>
  <c r="B1277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B1269"/>
  <c r="B1318" s="1"/>
  <c r="R1268"/>
  <c r="S1268" s="1"/>
  <c r="T1268" s="1"/>
  <c r="R1267"/>
  <c r="S1267" s="1"/>
  <c r="T1267" s="1"/>
  <c r="B1267"/>
  <c r="B1316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B1262"/>
  <c r="R1261"/>
  <c r="S1261" s="1"/>
  <c r="T1261" s="1"/>
  <c r="R1260"/>
  <c r="R1492"/>
  <c r="S1492" s="1"/>
  <c r="T1492" s="1"/>
  <c r="R1258"/>
  <c r="S1258" s="1"/>
  <c r="T1258" s="1"/>
  <c r="R1257"/>
  <c r="S1257" s="1"/>
  <c r="T1257" s="1"/>
  <c r="R1256"/>
  <c r="S1256" s="1"/>
  <c r="T1256" s="1"/>
  <c r="R1255"/>
  <c r="S1255" s="1"/>
  <c r="T1255" s="1"/>
  <c r="R1491"/>
  <c r="S1491" s="1"/>
  <c r="T1491" s="1"/>
  <c r="R1254"/>
  <c r="S1254" s="1"/>
  <c r="T1254" s="1"/>
  <c r="R1253"/>
  <c r="S1253" s="1"/>
  <c r="T1253" s="1"/>
  <c r="B1253"/>
  <c r="R1252"/>
  <c r="S1252" s="1"/>
  <c r="T1252" s="1"/>
  <c r="R1251"/>
  <c r="S1251" s="1"/>
  <c r="T1251" s="1"/>
  <c r="R1250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B1243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B1236"/>
  <c r="B1276" s="1"/>
  <c r="R1235"/>
  <c r="S1235" s="1"/>
  <c r="T1235" s="1"/>
  <c r="B1235"/>
  <c r="B127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B1226"/>
  <c r="B1266" s="1"/>
  <c r="B1315" s="1"/>
  <c r="R1225"/>
  <c r="S1225" s="1"/>
  <c r="T1225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B1180"/>
  <c r="B1237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R1167"/>
  <c r="R1168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B1156"/>
  <c r="R1155"/>
  <c r="S1155" s="1"/>
  <c r="T1155" s="1"/>
  <c r="R1154"/>
  <c r="S1154" s="1"/>
  <c r="T1154" s="1"/>
  <c r="B1154"/>
  <c r="B1216" s="1"/>
  <c r="R1153"/>
  <c r="S1153" s="1"/>
  <c r="T1153" s="1"/>
  <c r="B1153"/>
  <c r="R1152"/>
  <c r="S1152" s="1"/>
  <c r="T1152" s="1"/>
  <c r="B1152"/>
  <c r="R1151"/>
  <c r="S1151" s="1"/>
  <c r="T1151" s="1"/>
  <c r="B1151"/>
  <c r="R1150"/>
  <c r="S1150" s="1"/>
  <c r="T1150" s="1"/>
  <c r="B1150"/>
  <c r="B1215" s="1"/>
  <c r="R1149"/>
  <c r="S1149" s="1"/>
  <c r="T1149" s="1"/>
  <c r="B1149"/>
  <c r="R1148"/>
  <c r="S1148" s="1"/>
  <c r="T1148" s="1"/>
  <c r="B1148"/>
  <c r="R1147"/>
  <c r="S1147" s="1"/>
  <c r="T1147" s="1"/>
  <c r="B1147"/>
  <c r="R1146"/>
  <c r="S1146" s="1"/>
  <c r="T1146" s="1"/>
  <c r="B1146"/>
  <c r="B1214" s="1"/>
  <c r="R1145"/>
  <c r="S1145" s="1"/>
  <c r="T1145" s="1"/>
  <c r="B1145"/>
  <c r="R1144"/>
  <c r="S1144" s="1"/>
  <c r="T1144" s="1"/>
  <c r="B1144"/>
  <c r="R1143"/>
  <c r="S1143" s="1"/>
  <c r="T1143" s="1"/>
  <c r="B1143"/>
  <c r="B1213" s="1"/>
  <c r="B1255" s="1"/>
  <c r="B1304" s="1"/>
  <c r="R1142"/>
  <c r="S1142" s="1"/>
  <c r="T1142" s="1"/>
  <c r="B1142"/>
  <c r="B1212" s="1"/>
  <c r="B1491" s="1"/>
  <c r="B1303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R1136"/>
  <c r="S1136" s="1"/>
  <c r="T1136" s="1"/>
  <c r="B1136"/>
  <c r="B1207" s="1"/>
  <c r="B1254" s="1"/>
  <c r="R1135"/>
  <c r="S1135" s="1"/>
  <c r="T1135" s="1"/>
  <c r="B1135"/>
  <c r="R1134"/>
  <c r="S1134" s="1"/>
  <c r="T1134" s="1"/>
  <c r="B1134"/>
  <c r="B1206" s="1"/>
  <c r="B1252" s="1"/>
  <c r="R1133"/>
  <c r="S1133" s="1"/>
  <c r="T1133" s="1"/>
  <c r="B1133"/>
  <c r="B1205" s="1"/>
  <c r="B1251" s="1"/>
  <c r="R1132"/>
  <c r="S1132" s="1"/>
  <c r="T1132" s="1"/>
  <c r="B1132"/>
  <c r="B1204" s="1"/>
  <c r="B1250" s="1"/>
  <c r="R1130"/>
  <c r="S1130" s="1"/>
  <c r="T1130" s="1"/>
  <c r="B1130"/>
  <c r="B1203" s="1"/>
  <c r="B1248" s="1"/>
  <c r="R1129"/>
  <c r="S1129" s="1"/>
  <c r="T1129" s="1"/>
  <c r="B1129"/>
  <c r="B1202" s="1"/>
  <c r="R1128"/>
  <c r="S1128" s="1"/>
  <c r="T1128" s="1"/>
  <c r="B1128"/>
  <c r="B1201" s="1"/>
  <c r="B1247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B1246" s="1"/>
  <c r="R1119"/>
  <c r="S1119" s="1"/>
  <c r="T1119" s="1"/>
  <c r="B1119"/>
  <c r="B1192" s="1"/>
  <c r="B1245" s="1"/>
  <c r="R1118"/>
  <c r="S1118" s="1"/>
  <c r="T1118" s="1"/>
  <c r="S1117"/>
  <c r="T1117" s="1"/>
  <c r="R1117"/>
  <c r="B1117"/>
  <c r="B1190" s="1"/>
  <c r="B1244" s="1"/>
  <c r="B1375" s="1"/>
  <c r="R1116"/>
  <c r="S1116" s="1"/>
  <c r="T1116" s="1"/>
  <c r="B1116"/>
  <c r="R1115"/>
  <c r="S1115" s="1"/>
  <c r="T1115" s="1"/>
  <c r="B1115"/>
  <c r="B1189" s="1"/>
  <c r="B1242" s="1"/>
  <c r="R1114"/>
  <c r="S1114" s="1"/>
  <c r="T1114" s="1"/>
  <c r="B1114"/>
  <c r="B1188" s="1"/>
  <c r="B1241" s="1"/>
  <c r="B1374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R1105"/>
  <c r="S1105" s="1"/>
  <c r="T1105" s="1"/>
  <c r="B1105"/>
  <c r="B1179" s="1"/>
  <c r="R1104"/>
  <c r="R1102"/>
  <c r="S1102" s="1"/>
  <c r="T1102" s="1"/>
  <c r="B1102"/>
  <c r="R1101"/>
  <c r="S1101" s="1"/>
  <c r="T1101" s="1"/>
  <c r="B1101"/>
  <c r="R1100"/>
  <c r="S1100" s="1"/>
  <c r="T1100" s="1"/>
  <c r="B1100"/>
  <c r="B1178" s="1"/>
  <c r="R1099"/>
  <c r="R1103" s="1"/>
  <c r="B1099"/>
  <c r="R1097"/>
  <c r="B1097"/>
  <c r="B1176" s="1"/>
  <c r="R1096"/>
  <c r="S1096" s="1"/>
  <c r="T1096" s="1"/>
  <c r="B1096"/>
  <c r="B1175" s="1"/>
  <c r="R1094"/>
  <c r="S1094" s="1"/>
  <c r="T1094" s="1"/>
  <c r="B1094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R1095" s="1"/>
  <c r="B1088"/>
  <c r="B1167" s="1"/>
  <c r="B1228" s="1"/>
  <c r="B1268" s="1"/>
  <c r="B1317" s="1"/>
  <c r="R1086"/>
  <c r="S1086" s="1"/>
  <c r="T1086" s="1"/>
  <c r="B1086"/>
  <c r="B1164" s="1"/>
  <c r="B1225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R1082"/>
  <c r="S1082" s="1"/>
  <c r="T1082" s="1"/>
  <c r="B1082"/>
  <c r="B1160" s="1"/>
  <c r="B1221" s="1"/>
  <c r="B1261" s="1"/>
  <c r="R1081"/>
  <c r="S1081" s="1"/>
  <c r="T1081" s="1"/>
  <c r="B1081"/>
  <c r="B1159" s="1"/>
  <c r="R1080"/>
  <c r="S1080" s="1"/>
  <c r="T1080" s="1"/>
  <c r="B1080"/>
  <c r="B1158" s="1"/>
  <c r="B1218" s="1"/>
  <c r="B1258" s="1"/>
  <c r="R1079"/>
  <c r="B1079"/>
  <c r="B1157" s="1"/>
  <c r="B1217" s="1"/>
  <c r="B1257" s="1"/>
  <c r="B1310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077"/>
  <c r="S1077" s="1"/>
  <c r="T1077" s="1"/>
  <c r="R1076"/>
  <c r="S1076" s="1"/>
  <c r="T1076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S1465"/>
  <c r="T1465" s="1"/>
  <c r="R1465"/>
  <c r="R1464"/>
  <c r="S1464" s="1"/>
  <c r="T1464" s="1"/>
  <c r="R1463"/>
  <c r="S1463" s="1"/>
  <c r="T1463" s="1"/>
  <c r="R1462"/>
  <c r="S1462" s="1"/>
  <c r="T1462" s="1"/>
  <c r="R1461"/>
  <c r="S1461" s="1"/>
  <c r="T1461" s="1"/>
  <c r="R1074"/>
  <c r="S1074" s="1"/>
  <c r="T1074" s="1"/>
  <c r="R1460"/>
  <c r="S1460" s="1"/>
  <c r="T1460" s="1"/>
  <c r="R1459"/>
  <c r="S1459" s="1"/>
  <c r="T1459" s="1"/>
  <c r="R1458"/>
  <c r="S1458" s="1"/>
  <c r="T1458" s="1"/>
  <c r="R1073"/>
  <c r="S1073" s="1"/>
  <c r="T1073" s="1"/>
  <c r="R1457"/>
  <c r="S1457" s="1"/>
  <c r="T1457" s="1"/>
  <c r="R1072"/>
  <c r="S1072" s="1"/>
  <c r="T1072" s="1"/>
  <c r="R1456"/>
  <c r="S1456" s="1"/>
  <c r="T1456" s="1"/>
  <c r="R1455"/>
  <c r="R1070"/>
  <c r="R1071" s="1"/>
  <c r="R1068"/>
  <c r="S1068" s="1"/>
  <c r="T1068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4"/>
  <c r="S954" s="1"/>
  <c r="T954" s="1"/>
  <c r="R953"/>
  <c r="S953" s="1"/>
  <c r="T953" s="1"/>
  <c r="R952"/>
  <c r="S952" s="1"/>
  <c r="T952" s="1"/>
  <c r="R951"/>
  <c r="S951" s="1"/>
  <c r="T951" s="1"/>
  <c r="R950"/>
  <c r="P948"/>
  <c r="R948" s="1"/>
  <c r="S948" s="1"/>
  <c r="T948" s="1"/>
  <c r="P947"/>
  <c r="R947" s="1"/>
  <c r="R945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S452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S45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1434" l="1"/>
  <c r="R946"/>
  <c r="R14"/>
  <c r="R1535"/>
  <c r="R1376"/>
  <c r="R1290"/>
  <c r="R1359"/>
  <c r="R1453"/>
  <c r="R1373"/>
  <c r="R1382"/>
  <c r="R955"/>
  <c r="R1224"/>
  <c r="R1098"/>
  <c r="S1169"/>
  <c r="T1169" s="1"/>
  <c r="R512"/>
  <c r="S1070"/>
  <c r="T1070" s="1"/>
  <c r="R436"/>
  <c r="R615"/>
  <c r="R1280"/>
  <c r="S1359"/>
  <c r="T1359" s="1"/>
  <c r="S15"/>
  <c r="T15" s="1"/>
  <c r="R86"/>
  <c r="R1069"/>
  <c r="R1075"/>
  <c r="R1087"/>
  <c r="R102"/>
  <c r="R367"/>
  <c r="R475"/>
  <c r="S1017"/>
  <c r="T1017" s="1"/>
  <c r="S1455"/>
  <c r="T1455" s="1"/>
  <c r="S1079"/>
  <c r="T1079" s="1"/>
  <c r="S1097"/>
  <c r="T1097" s="1"/>
  <c r="R1131"/>
  <c r="S1260"/>
  <c r="T1260" s="1"/>
  <c r="S1369"/>
  <c r="T1369" s="1"/>
  <c r="S1250"/>
  <c r="T1250" s="1"/>
  <c r="S1493"/>
  <c r="T1493" s="1"/>
  <c r="S1377"/>
  <c r="T1377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9"/>
  <c r="S947"/>
  <c r="T947" s="1"/>
  <c r="H280"/>
  <c r="J280"/>
  <c r="L280"/>
  <c r="S437"/>
  <c r="T437" s="1"/>
  <c r="S268"/>
  <c r="T268" s="1"/>
  <c r="I280"/>
  <c r="K280"/>
  <c r="S369"/>
  <c r="T369" s="1"/>
  <c r="S476"/>
  <c r="T476" s="1"/>
  <c r="S617"/>
  <c r="T617" s="1"/>
  <c r="R966"/>
  <c r="R1016"/>
  <c r="B1220"/>
  <c r="B1260" s="1"/>
  <c r="B1219"/>
  <c r="B1492" s="1"/>
  <c r="S950"/>
  <c r="T950" s="1"/>
  <c r="S1376"/>
  <c r="T1376" s="1"/>
  <c r="S1374"/>
  <c r="T1374" s="1"/>
  <c r="R1166"/>
  <c r="R1249"/>
  <c r="S1448"/>
  <c r="T1448" s="1"/>
  <c r="S1088"/>
  <c r="T1088" s="1"/>
  <c r="S1099"/>
  <c r="T1099" s="1"/>
  <c r="S1104"/>
  <c r="T1104" s="1"/>
  <c r="S1167"/>
  <c r="T1167" s="1"/>
  <c r="S1281"/>
  <c r="T1281" s="1"/>
  <c r="S1360"/>
  <c r="T1360" s="1"/>
  <c r="R1447"/>
  <c r="S1435"/>
  <c r="T1435" s="1"/>
  <c r="S1516"/>
  <c r="T1516" s="1"/>
  <c r="S1515"/>
  <c r="T1515" s="1"/>
  <c r="R368" l="1"/>
  <c r="R616"/>
  <c r="R1259" l="1"/>
  <c r="R1368"/>
  <c r="R1078"/>
</calcChain>
</file>

<file path=xl/sharedStrings.xml><?xml version="1.0" encoding="utf-8"?>
<sst xmlns="http://schemas.openxmlformats.org/spreadsheetml/2006/main" count="22433" uniqueCount="2134">
  <si>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</si>
  <si>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</si>
  <si>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</si>
  <si>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</si>
  <si>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</si>
  <si>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</si>
  <si>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</si>
  <si>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</si>
  <si>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</si>
  <si>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</si>
  <si>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</si>
  <si>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</si>
  <si>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</si>
  <si>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</si>
  <si>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</si>
  <si>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</si>
  <si>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</si>
  <si>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</si>
  <si>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</si>
  <si>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</si>
  <si>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</si>
  <si>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</si>
  <si>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</si>
  <si>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</si>
  <si>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</si>
  <si>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</si>
  <si>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</si>
  <si>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</si>
  <si>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</si>
  <si>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</si>
  <si>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</si>
  <si>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</si>
  <si>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</si>
  <si>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</si>
  <si>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</si>
  <si>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</si>
  <si>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</si>
  <si>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</si>
  <si>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</si>
  <si>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</si>
  <si>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</si>
  <si>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</si>
  <si>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</si>
  <si>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</si>
  <si>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</si>
  <si>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</si>
  <si>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</si>
  <si>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</si>
  <si>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</si>
  <si>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</si>
  <si>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</si>
  <si>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</si>
  <si>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</si>
  <si>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</si>
  <si>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</si>
  <si>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</si>
  <si>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</si>
  <si>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</si>
  <si>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</si>
  <si>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</si>
  <si>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</si>
  <si>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</si>
  <si>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</si>
  <si>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</si>
  <si>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</si>
  <si>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</si>
  <si>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</si>
  <si>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</si>
  <si>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</si>
  <si>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</si>
  <si>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</si>
  <si>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</si>
  <si>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</si>
  <si>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</si>
  <si>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</si>
  <si>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</si>
  <si>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</si>
  <si>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</si>
  <si>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</si>
  <si>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</si>
  <si>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</si>
  <si>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</si>
  <si>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</si>
  <si>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</si>
  <si>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</si>
  <si>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</si>
  <si>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</si>
  <si>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</si>
  <si>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</si>
  <si>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</si>
  <si>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</si>
  <si>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</si>
  <si>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</si>
  <si>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</si>
  <si>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</si>
  <si>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</si>
  <si>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</si>
  <si>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</si>
  <si>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</si>
  <si>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</si>
  <si>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</si>
  <si>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</si>
  <si>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</si>
  <si>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</si>
  <si>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</si>
  <si>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</si>
  <si>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</si>
  <si>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</si>
  <si>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</si>
  <si>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</si>
  <si>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</si>
  <si>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</si>
  <si>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</si>
  <si>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</si>
  <si>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</si>
  <si>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</si>
  <si>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</si>
  <si>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</si>
  <si>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</si>
  <si>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</si>
  <si>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</si>
  <si>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</si>
  <si>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</si>
  <si>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</si>
  <si>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</si>
  <si>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</si>
  <si>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</si>
  <si>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</si>
  <si>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</si>
  <si>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</si>
  <si>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</si>
  <si>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</si>
  <si>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</si>
  <si>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</si>
  <si>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</si>
  <si>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</si>
  <si>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</si>
  <si>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</si>
  <si>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</si>
  <si>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</si>
  <si>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</si>
  <si>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</si>
  <si>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</si>
  <si>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</si>
  <si>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</si>
  <si>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</si>
  <si>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</si>
  <si>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</si>
  <si>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</si>
  <si>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</si>
  <si>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</si>
  <si>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</si>
  <si>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</si>
  <si>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</si>
  <si>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</si>
  <si>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</si>
  <si>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</si>
  <si>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</si>
  <si>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</si>
  <si>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</si>
  <si>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</si>
  <si>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</si>
  <si>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</si>
  <si>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</si>
  <si>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</si>
  <si>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</si>
  <si>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</si>
  <si>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</si>
  <si>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</si>
  <si>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</si>
  <si>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</si>
  <si>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</si>
  <si>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</si>
  <si>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</si>
  <si>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</si>
  <si>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</si>
  <si>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</si>
  <si>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</si>
  <si>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</si>
  <si>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</si>
  <si>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</si>
  <si>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</si>
  <si>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</si>
  <si>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</si>
  <si>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</si>
  <si>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</si>
  <si>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</si>
  <si>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</si>
  <si>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</si>
  <si>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</si>
  <si>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</si>
  <si>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</si>
  <si>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</si>
  <si>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</si>
  <si>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</si>
  <si>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</si>
  <si>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</si>
  <si>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</si>
  <si>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</si>
  <si>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</si>
  <si>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</si>
  <si>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</si>
  <si>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</si>
  <si>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</si>
  <si>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</si>
  <si>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</si>
  <si>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</si>
  <si>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</si>
  <si>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</si>
  <si>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</si>
  <si>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</si>
  <si>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</si>
  <si>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</si>
  <si>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</si>
  <si>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</si>
  <si>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</si>
  <si>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</si>
  <si>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</si>
  <si>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</si>
  <si>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</si>
  <si>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</si>
  <si>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</si>
  <si>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</si>
  <si>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</si>
  <si>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</si>
  <si>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</si>
  <si>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</si>
  <si>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</si>
  <si>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</si>
  <si>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</si>
  <si>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</si>
  <si>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</si>
  <si>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</si>
  <si>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</si>
  <si>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</si>
  <si>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</si>
  <si>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</si>
  <si>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</si>
  <si>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</si>
  <si>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</si>
  <si>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</si>
  <si>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</si>
  <si>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</si>
  <si>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</si>
  <si>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</si>
  <si>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</si>
  <si>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</si>
  <si>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</si>
  <si>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</si>
  <si>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</si>
  <si>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</si>
  <si>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</si>
  <si>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</si>
  <si>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</si>
  <si>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</si>
  <si>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</si>
  <si>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</si>
  <si>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</si>
  <si>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</si>
  <si>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</si>
  <si>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</si>
  <si>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</si>
  <si>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</si>
  <si>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</si>
  <si>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</si>
  <si>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</si>
  <si>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</si>
  <si>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</si>
  <si>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</si>
  <si>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</si>
  <si>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</si>
  <si>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</si>
  <si>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</si>
  <si>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</si>
  <si>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</si>
  <si>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</si>
  <si>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</si>
  <si>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</si>
  <si>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</si>
  <si>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</si>
  <si>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</si>
  <si>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</si>
  <si>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</si>
  <si>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</si>
  <si>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</si>
  <si>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</si>
  <si>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</si>
  <si>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</si>
  <si>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</si>
  <si>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</si>
  <si>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</si>
  <si>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</si>
  <si>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</si>
  <si>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</si>
  <si>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</si>
  <si>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</si>
  <si>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</si>
  <si>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</si>
  <si>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</si>
  <si>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</si>
  <si>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</si>
  <si>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</si>
  <si>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</si>
  <si>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</si>
  <si>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</si>
  <si>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</si>
  <si>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</si>
  <si>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</si>
  <si>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</si>
  <si>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</si>
  <si>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</si>
  <si>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</si>
  <si>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</si>
  <si>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</si>
  <si>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</si>
  <si>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</si>
  <si>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</si>
  <si>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</si>
  <si>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</si>
  <si>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</si>
  <si>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</si>
  <si>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</si>
  <si>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</si>
  <si>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</si>
  <si>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</si>
  <si>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</si>
  <si>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</si>
  <si>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</si>
  <si>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</si>
  <si>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</si>
  <si>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</si>
  <si>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</si>
  <si>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</si>
  <si>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</si>
  <si>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</si>
  <si>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</si>
  <si>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</si>
  <si>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</si>
  <si>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</si>
  <si>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</si>
  <si>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</si>
  <si>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</si>
  <si>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</si>
  <si>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</si>
  <si>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</si>
  <si>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</si>
  <si>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</si>
  <si>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</si>
  <si>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</si>
  <si>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</si>
  <si>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</si>
  <si>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</si>
  <si>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</si>
  <si>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</si>
  <si>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</si>
  <si>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</si>
  <si>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</si>
  <si>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</si>
  <si>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</si>
  <si>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</si>
  <si>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</si>
  <si>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</si>
  <si>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</si>
  <si>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</si>
  <si>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</si>
  <si>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</si>
  <si>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</si>
  <si>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</si>
  <si>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</si>
  <si>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</si>
  <si>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</si>
  <si>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</si>
  <si>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</si>
  <si>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</si>
  <si>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</si>
  <si>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</si>
  <si>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</si>
  <si>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</si>
  <si>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</si>
  <si>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</si>
  <si>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</si>
  <si>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</si>
  <si>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</si>
  <si>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</si>
  <si>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</si>
  <si>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</si>
  <si>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</si>
  <si>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</si>
  <si>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</si>
  <si>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</si>
  <si>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</si>
  <si>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</si>
  <si>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</si>
  <si>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</si>
  <si>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</si>
  <si>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</si>
  <si>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</si>
  <si>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</si>
  <si>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</si>
  <si>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</si>
  <si>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</si>
  <si>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</si>
  <si>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</si>
  <si>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</si>
  <si>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</si>
  <si>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</si>
  <si>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</si>
  <si>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</si>
  <si>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</si>
  <si>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</si>
  <si>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</si>
  <si>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</si>
  <si>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</si>
  <si>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</si>
  <si>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</si>
  <si>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</si>
  <si>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</si>
  <si>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</si>
  <si>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</si>
  <si>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</si>
  <si>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</si>
  <si>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</si>
  <si>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</si>
  <si>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</si>
  <si>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</si>
  <si>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</si>
  <si>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</si>
  <si>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</si>
  <si>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</si>
  <si>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</si>
  <si>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</si>
  <si>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</si>
  <si>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</si>
  <si>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</si>
  <si>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</si>
  <si>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</si>
  <si>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</si>
  <si>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</si>
  <si>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</si>
  <si>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</si>
  <si>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</si>
  <si>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</si>
  <si>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</si>
  <si>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</si>
  <si>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</si>
  <si>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</si>
  <si>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</si>
  <si>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</si>
  <si>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</si>
  <si>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</si>
  <si>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</si>
  <si>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</si>
  <si>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</si>
  <si>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</si>
  <si>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</si>
  <si>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</si>
  <si>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</si>
  <si>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</si>
  <si>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</si>
  <si>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</si>
  <si>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</si>
  <si>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</si>
  <si>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</si>
  <si>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</si>
  <si>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</si>
  <si>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</si>
  <si>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</si>
  <si>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</si>
  <si>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</si>
  <si>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</si>
  <si>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</si>
  <si>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</si>
  <si>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</si>
  <si>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</si>
  <si>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</si>
  <si>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</si>
  <si>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</si>
  <si>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</si>
  <si>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</si>
  <si>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</si>
  <si>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</si>
  <si>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</si>
  <si>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</si>
  <si>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</si>
  <si>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</si>
  <si>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</si>
  <si>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</si>
  <si>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</si>
  <si>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</si>
  <si>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</si>
  <si>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</si>
  <si>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</si>
  <si>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</si>
  <si>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</si>
  <si>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</si>
  <si>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</si>
  <si>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</si>
  <si>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</si>
  <si>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</si>
  <si>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</si>
  <si>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</si>
  <si>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</si>
  <si>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</si>
  <si>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</si>
  <si>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</si>
  <si>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</si>
  <si>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</si>
  <si>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</si>
  <si>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</si>
  <si>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</si>
  <si>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</si>
  <si>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</si>
  <si>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</si>
  <si>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</si>
  <si>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</si>
  <si>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</si>
  <si>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</si>
  <si>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</si>
  <si>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</si>
  <si>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</si>
  <si>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</si>
  <si>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</si>
  <si>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</si>
  <si>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</si>
  <si>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</si>
  <si>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</si>
  <si>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</si>
  <si>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</si>
  <si>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</si>
  <si>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</si>
  <si>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</si>
  <si>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</si>
  <si>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</si>
  <si>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</si>
  <si>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</si>
  <si>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</si>
  <si>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</si>
  <si>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</si>
  <si>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</si>
  <si>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</si>
  <si>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</si>
  <si>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</si>
  <si>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</si>
  <si>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</si>
  <si>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</si>
  <si>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</si>
  <si>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</si>
  <si>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</si>
  <si>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</si>
  <si>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</si>
  <si>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</si>
  <si>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</si>
  <si>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</si>
  <si>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</si>
  <si>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</si>
  <si>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</si>
  <si>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</si>
  <si>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</si>
  <si>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</si>
  <si>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</si>
  <si>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</si>
  <si>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</si>
  <si>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</si>
  <si>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</si>
  <si>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</si>
  <si>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</si>
  <si>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</si>
  <si>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</si>
  <si>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</si>
  <si>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</si>
  <si>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</si>
  <si>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</si>
  <si>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</si>
  <si>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</si>
  <si>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</si>
  <si>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</si>
  <si>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</si>
  <si>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</si>
  <si>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</si>
  <si>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</si>
  <si>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</si>
  <si>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</si>
  <si>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</si>
  <si>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</si>
  <si>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</si>
  <si>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</si>
  <si>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</si>
  <si>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</si>
  <si>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</si>
  <si>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</si>
  <si>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</si>
  <si>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</si>
  <si>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</si>
  <si>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</si>
  <si>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</si>
  <si>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</si>
  <si>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</si>
  <si>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</si>
  <si>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</si>
  <si>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</si>
  <si>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</si>
  <si>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</si>
  <si>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</si>
  <si>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</si>
  <si>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</si>
  <si>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</si>
  <si>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</si>
  <si>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</si>
  <si>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</si>
  <si>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</si>
  <si>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</si>
  <si>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</si>
  <si>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</si>
  <si>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</si>
  <si>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</si>
  <si>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</si>
  <si>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</si>
  <si>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</si>
  <si>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</si>
  <si>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</si>
  <si>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</si>
  <si>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</si>
  <si>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</si>
  <si>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</si>
  <si>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</si>
  <si>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</si>
  <si>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</si>
  <si>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</si>
  <si>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</si>
  <si>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</si>
  <si>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</si>
  <si>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</si>
  <si>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</si>
  <si>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</si>
  <si>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</si>
  <si>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</si>
  <si>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</si>
  <si>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</si>
  <si>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</si>
  <si>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</si>
  <si>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</si>
  <si>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</si>
  <si>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</si>
  <si>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</si>
  <si>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</si>
  <si>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</si>
  <si>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</si>
  <si>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</si>
  <si>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</si>
  <si>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</si>
  <si>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</si>
  <si>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</si>
  <si>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</si>
  <si>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</si>
  <si>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</si>
  <si>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</si>
  <si>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</si>
  <si>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</si>
  <si>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</si>
  <si>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</si>
  <si>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</si>
  <si>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</si>
  <si>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</si>
  <si>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</si>
  <si>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</si>
  <si>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</si>
  <si>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</si>
  <si>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</si>
  <si>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</si>
  <si>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</si>
  <si>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</si>
  <si>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</si>
  <si>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</si>
  <si>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</si>
  <si>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</si>
  <si>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</si>
  <si>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</si>
  <si>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</si>
  <si>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</si>
  <si>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</si>
  <si>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</si>
  <si>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</si>
  <si>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</si>
  <si>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</si>
  <si>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</si>
  <si>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</si>
  <si>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</si>
  <si>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</si>
  <si>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</si>
  <si>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</si>
  <si>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</si>
  <si>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</si>
  <si>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</si>
  <si>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</si>
  <si>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</si>
  <si>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</si>
  <si>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</si>
  <si>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</si>
  <si>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</si>
  <si>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</si>
  <si>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</si>
  <si>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</si>
  <si>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</si>
  <si>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</si>
  <si>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</si>
  <si>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</si>
  <si>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</si>
  <si>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</si>
  <si>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</si>
  <si>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</si>
  <si>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</si>
  <si>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</si>
  <si>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</si>
  <si>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</si>
  <si>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</si>
  <si>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</si>
  <si>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</si>
  <si>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</si>
  <si>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</si>
  <si>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</si>
  <si>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</si>
  <si>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</si>
  <si>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</si>
  <si>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</si>
  <si>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</si>
  <si>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</si>
  <si>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</si>
  <si>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</si>
  <si>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</si>
  <si>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</si>
  <si>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</si>
  <si>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</si>
  <si>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</si>
  <si>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</si>
  <si>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</si>
  <si>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</si>
  <si>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</si>
  <si>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</si>
  <si>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</si>
  <si>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</si>
  <si>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</si>
  <si>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</si>
  <si>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</si>
  <si>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</si>
  <si>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</si>
  <si>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</si>
  <si>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</si>
  <si>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</si>
  <si>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</si>
  <si>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</si>
  <si>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</si>
  <si>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</si>
  <si>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</si>
  <si>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</si>
  <si>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</si>
  <si>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</si>
  <si>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</si>
  <si>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</si>
  <si>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</si>
  <si>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</si>
  <si>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</si>
  <si>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</si>
  <si>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</si>
  <si>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</si>
  <si>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</si>
  <si>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</si>
  <si>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</si>
  <si>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</si>
  <si>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</si>
  <si>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</si>
  <si>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</si>
  <si>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</si>
  <si>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</si>
  <si>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</si>
  <si>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</si>
  <si>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</si>
  <si>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</si>
  <si>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</si>
  <si>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</si>
  <si>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</si>
  <si>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</si>
  <si>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</si>
  <si>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</si>
  <si>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</si>
  <si>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</si>
  <si>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</si>
  <si>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</si>
  <si>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</si>
  <si>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</si>
  <si>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</si>
  <si>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</si>
  <si>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</si>
  <si>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</si>
  <si>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</si>
  <si>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</si>
  <si>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</si>
  <si>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</si>
  <si>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</si>
  <si>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</si>
  <si>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</si>
  <si>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</si>
  <si>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</si>
  <si>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</si>
  <si>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</si>
  <si>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</si>
  <si>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</si>
  <si>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</si>
  <si>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</si>
  <si>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</si>
  <si>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</si>
  <si>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</si>
  <si>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</si>
  <si>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</si>
  <si>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</si>
  <si>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</si>
  <si>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</si>
  <si>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</si>
  <si>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</si>
  <si>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</si>
  <si>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</si>
  <si>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</si>
  <si>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</si>
  <si>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</si>
  <si>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</si>
  <si>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</si>
  <si>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</si>
  <si>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</si>
  <si>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</si>
  <si>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</si>
  <si>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</si>
  <si>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</si>
  <si>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</si>
  <si>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</si>
  <si>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</si>
  <si>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</si>
  <si>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</si>
  <si>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</si>
  <si>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</si>
  <si>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</si>
  <si>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</si>
  <si>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</si>
  <si>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</si>
  <si>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</si>
  <si>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</si>
  <si>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</si>
  <si>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</si>
  <si>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</si>
  <si>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</si>
  <si>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</si>
  <si>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</si>
  <si>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</si>
  <si>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</si>
  <si>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</si>
  <si>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</si>
  <si>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</si>
  <si>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</si>
  <si>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</si>
  <si>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</si>
  <si>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</si>
  <si>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</si>
  <si>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</si>
  <si>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</si>
  <si>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</si>
  <si>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</si>
  <si>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</si>
  <si>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</si>
  <si>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</si>
  <si>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</si>
  <si>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</si>
  <si>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</si>
  <si>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</si>
  <si>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</si>
  <si>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</si>
  <si>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</si>
  <si>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</si>
  <si>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</si>
  <si>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</si>
  <si>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</si>
  <si>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</si>
  <si>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</si>
  <si>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</si>
  <si>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</si>
  <si>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</si>
  <si>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</si>
  <si>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</si>
  <si>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</si>
  <si>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</si>
  <si>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</si>
  <si>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</si>
  <si>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</si>
  <si>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</si>
  <si>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</si>
  <si>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</si>
  <si>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</si>
  <si>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</si>
  <si>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</si>
  <si>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</si>
  <si>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</si>
  <si>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</si>
  <si>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</si>
  <si>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</si>
  <si>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</si>
  <si>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</si>
  <si>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</si>
  <si>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</si>
  <si>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</si>
  <si>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</si>
  <si>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</si>
  <si>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</si>
  <si>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</si>
  <si>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</si>
  <si>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</si>
  <si>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</si>
  <si>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</si>
  <si>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</si>
  <si>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</si>
  <si>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</si>
  <si>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</si>
  <si>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</si>
  <si>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</si>
  <si>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</si>
  <si>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</si>
  <si>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</si>
  <si>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</si>
  <si>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</si>
  <si>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</si>
  <si>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</si>
  <si>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</si>
  <si>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</si>
  <si>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</si>
  <si>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</si>
  <si>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</si>
  <si>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</si>
  <si>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</si>
  <si>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</si>
  <si>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</si>
  <si>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</si>
  <si>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</si>
  <si>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</si>
  <si>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</si>
  <si>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</si>
  <si>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</si>
  <si>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</si>
  <si>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</si>
  <si>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</si>
  <si>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</si>
  <si>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</si>
  <si>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</si>
  <si>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</si>
  <si>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</si>
  <si>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</si>
  <si>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</si>
  <si>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</si>
  <si>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</si>
  <si>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</si>
  <si>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</si>
  <si>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</si>
  <si>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</si>
  <si>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</si>
  <si>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</si>
  <si>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</si>
  <si>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</si>
  <si>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</si>
  <si>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</si>
  <si>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</si>
  <si>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</si>
  <si>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</si>
  <si>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</si>
  <si>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</si>
  <si>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</si>
  <si>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</si>
  <si>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</si>
  <si>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</si>
  <si>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</si>
  <si>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</si>
  <si>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</si>
  <si>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</si>
  <si>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</si>
  <si>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</si>
  <si>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</si>
  <si>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</si>
  <si>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</si>
  <si>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</si>
  <si>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</si>
  <si>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</si>
  <si>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</si>
  <si>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</si>
  <si>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</si>
  <si>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</si>
  <si>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</si>
  <si>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</si>
  <si>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</si>
  <si>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</si>
  <si>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</si>
  <si>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</si>
  <si>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</si>
  <si>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</si>
  <si>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</si>
  <si>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</si>
  <si>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</si>
  <si>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</si>
  <si>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</si>
  <si>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</si>
  <si>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</si>
  <si>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</si>
  <si>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</si>
  <si>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</si>
  <si>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</si>
  <si>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</si>
  <si>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</si>
  <si>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</si>
  <si>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</si>
  <si>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</si>
  <si>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</si>
  <si>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</si>
  <si>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</si>
  <si>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</si>
  <si>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</si>
  <si>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</si>
  <si>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</si>
  <si>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</si>
  <si>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</si>
  <si>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</si>
  <si>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</si>
  <si>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</si>
  <si>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</si>
  <si>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</si>
  <si>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</si>
  <si>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</si>
  <si>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</si>
  <si>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</si>
  <si>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</si>
  <si>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</si>
  <si>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</si>
  <si>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</si>
  <si>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</si>
  <si>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</si>
  <si>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</si>
  <si>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</si>
  <si>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</si>
  <si>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</si>
  <si>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</si>
  <si>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</si>
  <si>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</si>
  <si>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</si>
  <si>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</si>
  <si>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</si>
  <si>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</si>
  <si>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</si>
  <si>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</si>
  <si>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</si>
  <si>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</si>
  <si>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</si>
  <si>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</si>
  <si>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</si>
  <si>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</si>
  <si>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</si>
  <si>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</si>
  <si>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</si>
  <si>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</si>
  <si>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</si>
  <si>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</si>
  <si>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</si>
  <si>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</si>
  <si>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</si>
  <si>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</si>
  <si>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</si>
  <si>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</si>
  <si>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</si>
  <si>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</si>
  <si>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</si>
  <si>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</si>
  <si>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</si>
  <si>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</si>
  <si>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</si>
  <si>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</si>
  <si>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</si>
  <si>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</si>
  <si>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</si>
  <si>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</si>
  <si>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</si>
  <si>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</si>
  <si>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</si>
  <si>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</si>
  <si>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</si>
  <si>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</si>
  <si>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</si>
  <si>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</si>
  <si>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</si>
  <si>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</si>
  <si>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</si>
  <si>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</si>
  <si>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</si>
  <si>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</si>
  <si>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</si>
  <si>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</si>
  <si>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</si>
  <si>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</si>
  <si>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</si>
  <si>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</si>
  <si>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</si>
  <si>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</si>
  <si>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</si>
  <si>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</si>
  <si>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</si>
  <si>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</si>
  <si>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</si>
  <si>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</si>
  <si>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</si>
  <si>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</si>
  <si>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</si>
  <si>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</si>
  <si>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</si>
  <si>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</si>
  <si>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</si>
  <si>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</si>
  <si>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</si>
  <si>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</si>
  <si>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</si>
  <si>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</si>
  <si>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</si>
  <si>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</si>
  <si>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</si>
  <si>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</si>
  <si>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</si>
  <si>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</si>
  <si>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</si>
  <si>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</si>
  <si>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</si>
  <si>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</si>
  <si>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</si>
  <si>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</si>
  <si>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</si>
  <si>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</si>
  <si>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</si>
  <si>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</si>
  <si>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</si>
  <si>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</si>
  <si>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</si>
  <si>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</si>
  <si>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</si>
  <si>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</si>
  <si>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</si>
  <si>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</si>
  <si>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</si>
  <si>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</si>
  <si>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</si>
  <si>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</si>
  <si>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</si>
  <si>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</si>
  <si>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</si>
  <si>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</si>
  <si>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</si>
  <si>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</si>
  <si>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</si>
  <si>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</si>
  <si>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</si>
  <si>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</si>
  <si>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</si>
  <si>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</si>
  <si>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</si>
  <si>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</si>
  <si>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</si>
  <si>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</si>
  <si>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</si>
  <si>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</si>
  <si>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</si>
  <si>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</si>
  <si>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</si>
  <si>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</si>
  <si>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</si>
  <si>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</si>
  <si>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</si>
  <si>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</si>
  <si>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</si>
  <si>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</si>
  <si>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</si>
  <si>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</si>
  <si>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</si>
  <si>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</si>
  <si>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</si>
  <si>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</si>
  <si>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</si>
  <si>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</si>
  <si>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</si>
  <si>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</si>
  <si>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</si>
  <si>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</si>
  <si>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</si>
  <si>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</si>
  <si>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</si>
  <si>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</si>
  <si>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</si>
  <si>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</si>
  <si>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</si>
  <si>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</si>
  <si>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</si>
  <si>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</si>
  <si>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</si>
  <si>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</si>
  <si>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</si>
  <si>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</si>
  <si>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</si>
  <si>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</si>
  <si>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</si>
  <si>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</si>
  <si>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</si>
  <si>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</si>
  <si>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</si>
  <si>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</si>
  <si>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</si>
  <si>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</si>
  <si>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</si>
  <si>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</si>
  <si>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</si>
  <si>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</si>
  <si>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</si>
  <si>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</si>
  <si>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</si>
  <si>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</si>
  <si>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</si>
  <si>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</si>
  <si>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</si>
  <si>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</si>
  <si>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</si>
  <si>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</si>
  <si>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</si>
  <si>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</si>
  <si>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</si>
  <si>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</si>
  <si>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</si>
  <si>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</si>
  <si>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</si>
  <si>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</si>
  <si>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</si>
  <si>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</si>
  <si>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</si>
  <si>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</si>
  <si>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</si>
  <si>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</si>
  <si>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</si>
  <si>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</si>
  <si>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</si>
  <si>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</si>
  <si>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</si>
  <si>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</si>
  <si>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</si>
  <si>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</si>
  <si>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</si>
  <si>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</si>
  <si>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</si>
  <si>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</si>
  <si>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</si>
  <si>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</si>
  <si>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</si>
  <si>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</si>
  <si>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</si>
  <si>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</si>
  <si>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</si>
  <si>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</si>
  <si>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</si>
  <si>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</si>
  <si>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</si>
  <si>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</si>
  <si>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</si>
  <si>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</si>
  <si>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</si>
  <si>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</si>
  <si>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</si>
  <si>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</si>
  <si>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</si>
  <si>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</si>
  <si>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</si>
  <si>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</si>
  <si>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</si>
  <si>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</si>
  <si>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</si>
  <si>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</si>
  <si>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</si>
  <si>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</si>
  <si>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</si>
  <si>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</si>
  <si>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</si>
  <si>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</si>
  <si>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</si>
  <si>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</si>
  <si>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</si>
  <si>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</si>
  <si>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</si>
  <si>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</si>
  <si>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</si>
  <si>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</si>
  <si>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</si>
  <si>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</si>
  <si>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</si>
  <si>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</si>
  <si>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</si>
  <si>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</si>
  <si>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</si>
  <si>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</si>
  <si>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</si>
  <si>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</si>
  <si>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</si>
  <si>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</si>
  <si>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</si>
  <si>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</si>
  <si>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</si>
  <si>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</si>
  <si>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</si>
  <si>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</si>
  <si>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</si>
  <si>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</si>
  <si>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</si>
  <si>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</si>
  <si>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</si>
  <si>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</si>
  <si>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</si>
  <si>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</si>
  <si>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</si>
  <si>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</si>
  <si>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</si>
  <si>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</si>
  <si>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</si>
  <si>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</si>
  <si>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</si>
  <si>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</si>
  <si>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</si>
  <si>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</si>
  <si>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</si>
  <si>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</si>
  <si>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</si>
  <si>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</si>
  <si>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</si>
  <si>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</si>
  <si>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</si>
  <si>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</si>
  <si>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</si>
  <si>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</si>
  <si>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</si>
  <si>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</si>
  <si>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</si>
  <si>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</si>
  <si>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</si>
  <si>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</si>
  <si>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</si>
  <si>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</si>
  <si>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</si>
  <si>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</si>
  <si>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</si>
  <si>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</si>
  <si>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</si>
  <si>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</si>
  <si>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</si>
  <si>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</si>
  <si>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</si>
  <si>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</si>
  <si>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</si>
  <si>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</si>
  <si>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</si>
  <si>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</si>
  <si>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</si>
  <si>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</si>
  <si>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</si>
  <si>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</si>
  <si>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</si>
  <si>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</si>
  <si>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</si>
  <si>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</si>
  <si>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</si>
  <si>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</si>
  <si>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</si>
  <si>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</si>
  <si>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</si>
  <si>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</si>
  <si>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</si>
  <si>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</si>
  <si>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</si>
  <si>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</si>
  <si>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</si>
  <si>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</si>
  <si>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</si>
  <si>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</si>
  <si>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</si>
  <si>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</si>
  <si>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</si>
  <si>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</si>
  <si>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</si>
  <si>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</si>
  <si>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</si>
  <si>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</si>
  <si>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</si>
  <si>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</si>
  <si>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</si>
  <si>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</si>
  <si>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</si>
  <si>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</si>
  <si>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</si>
  <si>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</si>
  <si>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</si>
  <si>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</si>
  <si>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</si>
  <si>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</si>
  <si>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</si>
  <si>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</si>
  <si>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</si>
  <si>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</si>
  <si>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</si>
  <si>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</si>
  <si>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</si>
  <si>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</si>
  <si>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</si>
  <si>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</si>
  <si>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</si>
  <si>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</si>
  <si>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</si>
  <si>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</si>
  <si>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</si>
  <si>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</si>
  <si>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</si>
  <si>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</si>
  <si>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</si>
  <si>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</si>
  <si>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</si>
  <si>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</si>
  <si>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</si>
  <si>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</si>
  <si>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</si>
  <si>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</si>
  <si>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</si>
  <si>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</si>
  <si>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</si>
  <si>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</si>
  <si>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</si>
  <si>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</si>
  <si>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</si>
  <si>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</si>
  <si>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</si>
  <si>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</si>
  <si>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</si>
  <si>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</si>
  <si>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</si>
  <si>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</si>
  <si>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</si>
  <si>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</si>
  <si>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</si>
  <si>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</si>
  <si>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</si>
  <si>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</si>
  <si>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</si>
  <si>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</si>
  <si>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</si>
  <si>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</si>
  <si>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</si>
  <si>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</si>
  <si>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</si>
  <si>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</si>
  <si>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</si>
  <si>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</si>
  <si>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</si>
  <si>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</si>
  <si>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</si>
  <si>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</si>
  <si>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</si>
  <si>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</si>
  <si>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</si>
  <si>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</si>
  <si>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</si>
  <si>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</si>
  <si>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</si>
  <si>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</si>
  <si>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</si>
  <si>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</si>
  <si>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</si>
  <si>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</si>
  <si>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</si>
  <si>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</si>
  <si>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</si>
  <si>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</si>
  <si>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</si>
  <si>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</si>
  <si>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</si>
  <si>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</si>
  <si>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</si>
  <si>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</si>
  <si>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</si>
  <si>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</si>
  <si>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</si>
  <si>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</si>
  <si>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</si>
  <si>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</si>
  <si>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</si>
  <si>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</si>
  <si>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</si>
  <si>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</si>
  <si>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</si>
  <si>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</si>
  <si>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</si>
  <si>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</si>
  <si>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</si>
  <si>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</si>
  <si>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</si>
  <si>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</si>
  <si>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</si>
  <si>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</si>
  <si>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</si>
  <si>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</si>
  <si>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</si>
  <si>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</si>
  <si>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</si>
  <si>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</si>
  <si>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</si>
  <si>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</si>
  <si>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</si>
  <si>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</si>
  <si>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</si>
  <si>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</si>
  <si>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</si>
  <si>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</si>
  <si>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</si>
  <si>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</si>
  <si>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</si>
  <si>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</si>
  <si>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</si>
  <si>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</si>
  <si>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</si>
  <si>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</si>
  <si>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</si>
  <si>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</si>
  <si>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</si>
  <si>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</si>
  <si>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</si>
  <si>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</si>
  <si>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</si>
  <si>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</si>
  <si>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</si>
  <si>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</si>
  <si>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</si>
  <si>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</si>
  <si>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</si>
  <si>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</si>
  <si>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</si>
  <si>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</si>
  <si>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</si>
  <si>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</si>
  <si>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</si>
  <si>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</si>
  <si>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</si>
  <si>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</si>
  <si>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</si>
  <si>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</si>
  <si>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</si>
  <si>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</si>
  <si>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</si>
  <si>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</si>
  <si>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</si>
  <si>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</si>
  <si>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</si>
  <si>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</si>
  <si>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</si>
  <si>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</si>
  <si>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</si>
  <si>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</si>
  <si>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</si>
  <si>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</si>
  <si>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</si>
  <si>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</si>
  <si>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</si>
  <si>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</si>
  <si>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</si>
  <si>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</si>
  <si>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</si>
  <si>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</si>
  <si>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</si>
  <si>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</si>
  <si>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</si>
  <si>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</si>
  <si>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</si>
  <si>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</si>
  <si>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</si>
  <si>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</si>
  <si>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</si>
  <si>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</si>
  <si>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</si>
  <si>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</si>
  <si>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</si>
  <si>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</si>
  <si>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</si>
  <si>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</si>
  <si>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</si>
  <si>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</si>
  <si>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</si>
  <si>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</si>
  <si>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</si>
  <si>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</si>
  <si>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</si>
  <si>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</si>
  <si>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</si>
  <si>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</si>
  <si>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</si>
  <si>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</si>
  <si>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</si>
  <si>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</si>
  <si>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</si>
  <si>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</si>
  <si>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</si>
  <si>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</si>
  <si>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</si>
  <si>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</si>
  <si>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</si>
  <si>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</si>
  <si>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</si>
  <si>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</si>
  <si>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</si>
  <si>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</si>
  <si>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</si>
  <si>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</si>
  <si>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</si>
  <si>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</si>
  <si>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</si>
  <si>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</si>
  <si>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</si>
  <si>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</si>
  <si>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</si>
  <si>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</si>
  <si>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</si>
  <si>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</si>
  <si>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</si>
  <si>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</si>
  <si>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</si>
  <si>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</si>
  <si>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</si>
  <si>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</si>
  <si>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</si>
  <si>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</si>
  <si>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</si>
  <si>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</si>
  <si>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</si>
  <si>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</si>
  <si>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</si>
  <si>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</si>
  <si>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</si>
  <si>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</si>
  <si>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</si>
  <si>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</si>
  <si>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</si>
  <si>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</si>
  <si>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</si>
  <si>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</si>
  <si>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</si>
  <si>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</si>
  <si>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</si>
  <si>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</si>
  <si>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</si>
  <si>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</si>
  <si>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</si>
  <si>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</si>
  <si>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</si>
  <si>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</si>
  <si>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</si>
  <si>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</si>
  <si>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</si>
  <si>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</si>
  <si>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</si>
  <si>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</si>
  <si>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</si>
  <si>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</si>
  <si>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</si>
  <si>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</si>
  <si>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</si>
  <si>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</si>
  <si>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</si>
  <si>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</si>
  <si>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</si>
  <si>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</si>
  <si>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</si>
  <si>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</si>
  <si>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</si>
  <si>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</si>
  <si>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</si>
  <si>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</si>
  <si>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</si>
  <si>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</si>
  <si>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</si>
  <si>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</si>
  <si>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</si>
  <si>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</si>
  <si>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</si>
  <si>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</si>
  <si>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</si>
  <si>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</si>
  <si>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</si>
  <si>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</si>
  <si>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</si>
  <si>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</si>
  <si>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</si>
  <si>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</si>
  <si>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</si>
  <si>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</si>
  <si>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</si>
  <si>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</si>
  <si>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</si>
  <si>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</si>
  <si>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</si>
  <si>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</si>
  <si>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</si>
  <si>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</si>
  <si>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</si>
  <si>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</si>
  <si>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</si>
  <si>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</si>
  <si>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</si>
  <si>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</si>
  <si>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</si>
  <si>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</si>
  <si>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</si>
  <si>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</si>
  <si>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</si>
  <si>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</si>
  <si>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</si>
  <si>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</si>
  <si>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</si>
  <si>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</si>
  <si>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</si>
  <si>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</si>
  <si>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</si>
  <si>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</si>
  <si>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</si>
  <si>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</si>
  <si>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</si>
  <si>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</si>
  <si>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</si>
  <si>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</si>
  <si>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</si>
  <si>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</si>
  <si>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</si>
  <si>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</si>
  <si>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</si>
  <si>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</si>
  <si>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</si>
  <si>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</si>
  <si>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</si>
  <si>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</si>
  <si>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</si>
  <si>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</si>
  <si>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</si>
  <si>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</si>
  <si>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</si>
  <si>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</si>
  <si>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</si>
  <si>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</si>
  <si>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</si>
  <si>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</si>
  <si>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</si>
  <si>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</si>
  <si>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</si>
  <si>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</si>
  <si>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</si>
  <si>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</si>
  <si>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</si>
  <si>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</si>
  <si>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</si>
  <si>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</si>
  <si>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</si>
  <si>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</si>
  <si>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</si>
  <si>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</si>
  <si>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</si>
  <si>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</si>
  <si>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</si>
  <si>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</si>
  <si>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</si>
  <si>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</si>
  <si>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</si>
  <si>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</si>
  <si>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</si>
  <si>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</si>
  <si>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</si>
  <si>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</si>
  <si>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</si>
  <si>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</si>
  <si>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</si>
  <si>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</si>
  <si>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</si>
  <si>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</si>
  <si>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</si>
  <si>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</si>
  <si>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</si>
  <si>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</si>
  <si>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</si>
  <si>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</si>
  <si>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</si>
  <si>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</si>
  <si>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</si>
  <si>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</si>
  <si>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</si>
  <si>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</si>
  <si>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</si>
  <si>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</si>
  <si>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</si>
  <si>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</si>
  <si>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</si>
  <si>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</si>
  <si>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</si>
  <si>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</si>
  <si>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</si>
  <si>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</si>
  <si>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</si>
  <si>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</si>
  <si>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</si>
  <si>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</si>
  <si>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</si>
  <si>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</si>
  <si>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</si>
  <si>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</si>
  <si>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</si>
  <si>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</si>
  <si>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</si>
  <si>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</si>
  <si>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</si>
  <si>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</si>
  <si>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</si>
  <si>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</si>
  <si>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</si>
  <si>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</si>
  <si>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</si>
  <si>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</si>
  <si>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</si>
  <si>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</si>
  <si>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</si>
  <si>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</si>
  <si>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</si>
  <si>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</si>
  <si>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</si>
  <si>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</si>
  <si>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</si>
  <si>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</si>
  <si>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</si>
  <si>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</si>
  <si>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</si>
  <si>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</si>
  <si>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</si>
  <si>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</si>
  <si>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</si>
  <si>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</si>
  <si>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</si>
  <si>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</si>
  <si>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</si>
  <si>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</si>
  <si>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</si>
  <si>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</si>
  <si>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</si>
  <si>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</si>
  <si>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</si>
  <si>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</si>
  <si>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</si>
  <si>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</si>
  <si>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</si>
  <si>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</si>
  <si>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</si>
  <si>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</si>
  <si>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</si>
  <si>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</si>
  <si>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</si>
  <si>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</si>
  <si>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</si>
  <si>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</si>
  <si>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</si>
  <si>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</si>
  <si>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</si>
  <si>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</si>
  <si>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</si>
  <si>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</si>
  <si>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</si>
  <si>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</si>
  <si>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</si>
  <si>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</si>
  <si>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</si>
  <si>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</si>
  <si>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</si>
  <si>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</si>
  <si>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</si>
  <si>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</si>
  <si>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</si>
  <si>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</si>
  <si>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</si>
  <si>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</si>
  <si>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</si>
  <si>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</si>
  <si>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</si>
  <si>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</si>
  <si>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</si>
  <si>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</si>
  <si>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</si>
  <si>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</si>
  <si>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</si>
  <si>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</si>
  <si>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</si>
  <si>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</si>
  <si>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</si>
  <si>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</si>
  <si>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</si>
  <si>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</si>
  <si>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</si>
  <si>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</si>
  <si>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</si>
  <si>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</si>
  <si>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</si>
  <si>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</si>
  <si>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</si>
  <si>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</si>
  <si>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</si>
  <si>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</si>
  <si>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</si>
  <si>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</si>
  <si>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</si>
  <si>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</si>
  <si>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</si>
  <si>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</si>
  <si>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</si>
  <si>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</si>
  <si>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</si>
  <si>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</si>
  <si>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</si>
  <si>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</si>
  <si>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</si>
  <si>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</si>
  <si>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</si>
  <si>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</si>
  <si>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</si>
  <si>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</si>
  <si>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</si>
  <si>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</si>
  <si>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</si>
  <si>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</si>
  <si>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</si>
  <si>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</si>
  <si>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</si>
  <si>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</si>
  <si>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</si>
  <si>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</si>
  <si>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</si>
  <si>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</si>
  <si>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</si>
  <si>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</si>
  <si>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</si>
  <si>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</si>
  <si>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</si>
  <si>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</si>
  <si>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</si>
  <si>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</si>
  <si>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</si>
  <si>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</si>
  <si>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</si>
  <si>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</si>
  <si>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</si>
  <si>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</si>
  <si>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</si>
  <si>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</si>
  <si>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</si>
  <si>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</si>
  <si>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</si>
  <si>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</si>
  <si>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</si>
  <si>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</si>
  <si>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</si>
  <si>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</si>
  <si>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</si>
  <si>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</si>
  <si>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</si>
  <si>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</si>
  <si>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</si>
  <si>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</si>
  <si>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</si>
  <si>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</si>
  <si>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</si>
  <si>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</si>
  <si>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</si>
  <si>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</si>
  <si>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</si>
  <si>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</si>
  <si>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</si>
  <si>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</si>
  <si>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</si>
  <si>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</si>
  <si>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</si>
  <si>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</si>
  <si>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</si>
  <si>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</si>
  <si>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</si>
  <si>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</si>
  <si>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</si>
  <si>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</si>
  <si>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</si>
  <si>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</si>
  <si>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</si>
  <si>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</si>
  <si>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</si>
  <si>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</si>
  <si>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</si>
  <si>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</si>
  <si>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</si>
  <si>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</si>
  <si>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</si>
  <si>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</si>
  <si>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</si>
  <si>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</si>
  <si>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</si>
  <si>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</si>
  <si>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</si>
  <si>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</si>
  <si>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</si>
  <si>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</si>
  <si>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</si>
  <si>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</si>
  <si>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</si>
  <si>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</si>
  <si>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</si>
  <si>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</si>
  <si>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</si>
  <si>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</si>
  <si>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</si>
  <si>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</si>
  <si>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</si>
  <si>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</si>
  <si>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</si>
  <si>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</si>
  <si>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</si>
  <si>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</si>
  <si>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</si>
  <si>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</si>
  <si>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</si>
  <si>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</si>
  <si>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</si>
  <si>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</si>
  <si>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</si>
  <si>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</si>
  <si>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</si>
  <si>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</si>
  <si>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</si>
  <si>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</si>
  <si>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</si>
  <si>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</si>
  <si>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</si>
  <si>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</si>
  <si>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</si>
  <si>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</si>
  <si>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</si>
  <si>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</si>
  <si>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</si>
  <si>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</si>
  <si>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</si>
  <si>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</si>
  <si>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</si>
  <si>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</si>
  <si>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</si>
  <si>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</si>
  <si>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</si>
  <si>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</si>
  <si>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</si>
  <si>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</si>
  <si>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</si>
  <si>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</si>
  <si>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</si>
  <si>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</si>
  <si>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</si>
  <si>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</si>
  <si>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</si>
  <si>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</si>
  <si>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</si>
  <si>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</si>
  <si>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</si>
  <si>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</si>
  <si>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</si>
  <si>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</si>
  <si>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</si>
  <si>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</si>
  <si>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</si>
  <si>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</si>
  <si>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</si>
  <si>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</si>
  <si>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</si>
  <si>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</si>
  <si>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</si>
  <si>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</si>
  <si>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</si>
  <si>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</si>
  <si>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</si>
  <si>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</si>
  <si>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</si>
  <si>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</si>
  <si>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</si>
  <si>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</si>
  <si>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</si>
  <si>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</si>
  <si>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</si>
  <si>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</si>
  <si>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</si>
  <si>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</si>
  <si>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</si>
  <si>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</si>
  <si>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</si>
  <si>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</si>
  <si>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</si>
  <si>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</si>
  <si>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</si>
  <si>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</si>
  <si>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</si>
  <si>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</si>
  <si>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</si>
  <si>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</si>
  <si>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</si>
  <si>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</si>
  <si>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</si>
  <si>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</si>
  <si>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</si>
  <si>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</si>
  <si>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</si>
  <si>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</si>
  <si>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</si>
  <si>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</si>
  <si>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</si>
  <si>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</si>
  <si>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</si>
  <si>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</si>
  <si>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</si>
  <si>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</si>
  <si>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</si>
  <si>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</si>
  <si>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</si>
  <si>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</si>
  <si>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</si>
  <si>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</si>
  <si>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</si>
  <si>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 xml:space="preserve">                 План государственных закупок  на 22.11.2012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</si>
</sst>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2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1" fillId="0" borderId="0" xfId="0" applyNumberFormat="1" applyFont="1" applyFill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9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8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55" t="s">
        <v>191</v>
      </c>
      <c r="B3" s="157" t="s">
        <v>192</v>
      </c>
      <c r="C3" s="159" t="s">
        <v>129</v>
      </c>
      <c r="D3" s="160"/>
      <c r="E3" s="161" t="s">
        <v>116</v>
      </c>
      <c r="F3" s="161" t="s">
        <v>108</v>
      </c>
      <c r="G3" s="153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7" customFormat="1" ht="38.25" customHeight="1" thickBot="1">
      <c r="A4" s="156"/>
      <c r="B4" s="158"/>
      <c r="C4" s="152" t="s">
        <v>131</v>
      </c>
      <c r="D4" s="4" t="s">
        <v>128</v>
      </c>
      <c r="E4" s="162"/>
      <c r="F4" s="162"/>
      <c r="G4" s="154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</row>
    <row r="5" spans="1:84" s="167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6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</row>
    <row r="6" spans="1:84" s="167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</row>
    <row r="7" spans="1:84" ht="23.25" customHeight="1">
      <c r="A7" s="63"/>
      <c r="B7" s="128" t="s">
        <v>2133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64" t="s">
        <v>111</v>
      </c>
      <c r="B8" s="32" t="s">
        <v>320</v>
      </c>
      <c r="C8" s="164" t="s">
        <v>129</v>
      </c>
      <c r="D8" s="164"/>
      <c r="E8" s="164"/>
      <c r="F8" s="164"/>
      <c r="G8" s="164"/>
      <c r="H8" s="164" t="s">
        <v>112</v>
      </c>
      <c r="I8" s="164" t="s">
        <v>184</v>
      </c>
      <c r="J8" s="164" t="s">
        <v>185</v>
      </c>
      <c r="K8" s="164" t="s">
        <v>124</v>
      </c>
      <c r="L8" s="164" t="s">
        <v>125</v>
      </c>
      <c r="M8" s="164" t="s">
        <v>186</v>
      </c>
      <c r="N8" s="164" t="s">
        <v>187</v>
      </c>
      <c r="O8" s="164" t="s">
        <v>253</v>
      </c>
      <c r="P8" s="163" t="s">
        <v>188</v>
      </c>
      <c r="Q8" s="163" t="s">
        <v>252</v>
      </c>
      <c r="R8" s="163" t="s">
        <v>109</v>
      </c>
      <c r="S8" s="163" t="s">
        <v>110</v>
      </c>
      <c r="T8" s="163" t="s">
        <v>206</v>
      </c>
      <c r="U8" s="164" t="s">
        <v>207</v>
      </c>
      <c r="V8" s="164" t="s">
        <v>126</v>
      </c>
      <c r="W8" s="164" t="s">
        <v>127</v>
      </c>
      <c r="X8" s="165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64"/>
      <c r="B9" s="32"/>
      <c r="C9" s="151" t="s">
        <v>208</v>
      </c>
      <c r="D9" s="151" t="s">
        <v>255</v>
      </c>
      <c r="E9" s="151" t="s">
        <v>256</v>
      </c>
      <c r="F9" s="151" t="s">
        <v>190</v>
      </c>
      <c r="G9" s="151" t="s">
        <v>130</v>
      </c>
      <c r="H9" s="164"/>
      <c r="I9" s="164"/>
      <c r="J9" s="164"/>
      <c r="K9" s="164"/>
      <c r="L9" s="164"/>
      <c r="M9" s="164"/>
      <c r="N9" s="164"/>
      <c r="O9" s="164"/>
      <c r="P9" s="163"/>
      <c r="Q9" s="163"/>
      <c r="R9" s="163"/>
      <c r="S9" s="163"/>
      <c r="T9" s="163"/>
      <c r="U9" s="164"/>
      <c r="V9" s="164"/>
      <c r="W9" s="164"/>
      <c r="X9" s="165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51">
        <v>1</v>
      </c>
      <c r="B10" s="32">
        <v>2</v>
      </c>
      <c r="C10" s="151">
        <v>3</v>
      </c>
      <c r="D10" s="151">
        <v>4</v>
      </c>
      <c r="E10" s="151">
        <v>5</v>
      </c>
      <c r="F10" s="151">
        <v>6</v>
      </c>
      <c r="G10" s="151">
        <v>7</v>
      </c>
      <c r="H10" s="151">
        <v>8</v>
      </c>
      <c r="I10" s="151">
        <v>9</v>
      </c>
      <c r="J10" s="151">
        <v>10</v>
      </c>
      <c r="K10" s="151">
        <v>11</v>
      </c>
      <c r="L10" s="151">
        <v>12</v>
      </c>
      <c r="M10" s="151">
        <v>13</v>
      </c>
      <c r="N10" s="151">
        <v>14</v>
      </c>
      <c r="O10" s="151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1">
        <v>21</v>
      </c>
      <c r="V10" s="151">
        <v>22</v>
      </c>
      <c r="W10" s="151">
        <v>23</v>
      </c>
      <c r="X10" s="15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51"/>
      <c r="B11" s="32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0"/>
      <c r="Q11" s="150"/>
      <c r="R11" s="150"/>
      <c r="S11" s="150"/>
      <c r="T11" s="150"/>
      <c r="U11" s="151"/>
      <c r="V11" s="151"/>
      <c r="W11" s="151"/>
      <c r="X11" s="15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89">
        <v>256</v>
      </c>
      <c r="D12" s="89" t="s">
        <v>35</v>
      </c>
      <c r="E12" s="89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1" t="s">
        <v>237</v>
      </c>
      <c r="O12" s="91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5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89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1" t="s">
        <v>237</v>
      </c>
      <c r="O13" s="91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5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8"/>
      <c r="L14" s="26"/>
      <c r="M14" s="32"/>
      <c r="N14" s="151"/>
      <c r="O14" s="151"/>
      <c r="P14" s="150"/>
      <c r="Q14" s="150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89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1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5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89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1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5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89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1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5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89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1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5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89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1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5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89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1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5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89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1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5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89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1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5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89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1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5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89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1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5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89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1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5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1"/>
      <c r="O26" s="151"/>
      <c r="P26" s="150"/>
      <c r="Q26" s="150"/>
      <c r="R26" s="169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89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1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5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89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1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5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89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1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5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89" t="s">
        <v>35</v>
      </c>
      <c r="F30" s="32" t="s">
        <v>210</v>
      </c>
      <c r="G30" s="32" t="s">
        <v>218</v>
      </c>
      <c r="H30" s="67" t="s">
        <v>238</v>
      </c>
      <c r="I30" s="68" t="s">
        <v>1355</v>
      </c>
      <c r="J30" s="68" t="s">
        <v>924</v>
      </c>
      <c r="K30" s="68" t="s">
        <v>1355</v>
      </c>
      <c r="L30" s="68" t="s">
        <v>924</v>
      </c>
      <c r="M30" s="32" t="s">
        <v>335</v>
      </c>
      <c r="N30" s="91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5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89" t="s">
        <v>35</v>
      </c>
      <c r="F31" s="32" t="s">
        <v>210</v>
      </c>
      <c r="G31" s="32" t="s">
        <v>218</v>
      </c>
      <c r="H31" s="67" t="s">
        <v>140</v>
      </c>
      <c r="I31" s="69" t="s">
        <v>1356</v>
      </c>
      <c r="J31" s="69" t="s">
        <v>141</v>
      </c>
      <c r="K31" s="69" t="s">
        <v>1356</v>
      </c>
      <c r="L31" s="69" t="s">
        <v>141</v>
      </c>
      <c r="M31" s="32" t="s">
        <v>335</v>
      </c>
      <c r="N31" s="91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5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89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1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5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89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1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5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89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1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5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89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1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5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89" t="s">
        <v>35</v>
      </c>
      <c r="F36" s="32" t="s">
        <v>210</v>
      </c>
      <c r="G36" s="32" t="s">
        <v>218</v>
      </c>
      <c r="H36" s="30" t="s">
        <v>287</v>
      </c>
      <c r="I36" s="70" t="s">
        <v>1362</v>
      </c>
      <c r="J36" s="70" t="s">
        <v>925</v>
      </c>
      <c r="K36" s="70" t="s">
        <v>1362</v>
      </c>
      <c r="L36" s="70" t="s">
        <v>925</v>
      </c>
      <c r="M36" s="32" t="s">
        <v>335</v>
      </c>
      <c r="N36" s="91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5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89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1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5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89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1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5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89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1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5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89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1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5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89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1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5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89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1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5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89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1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5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89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69" t="s">
        <v>1374</v>
      </c>
      <c r="L44" s="26" t="s">
        <v>435</v>
      </c>
      <c r="M44" s="32" t="s">
        <v>335</v>
      </c>
      <c r="N44" s="91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5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89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69" t="s">
        <v>1375</v>
      </c>
      <c r="L45" s="26" t="s">
        <v>519</v>
      </c>
      <c r="M45" s="32" t="s">
        <v>335</v>
      </c>
      <c r="N45" s="91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5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89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3" t="s">
        <v>1344</v>
      </c>
      <c r="L46" s="26" t="s">
        <v>467</v>
      </c>
      <c r="M46" s="32" t="s">
        <v>335</v>
      </c>
      <c r="N46" s="91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5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89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1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5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89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1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5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89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1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5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89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1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5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89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1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5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89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1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5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89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1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5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89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1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5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89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1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5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89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1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5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89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1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5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89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1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5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89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1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5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89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1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5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89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1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5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89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1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5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89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1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5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89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1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5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89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1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5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89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1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5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89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1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5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89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1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5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89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1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5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89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1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5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89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1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5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89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1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5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89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69" t="s">
        <v>1420</v>
      </c>
      <c r="L73" s="69" t="s">
        <v>926</v>
      </c>
      <c r="M73" s="32" t="s">
        <v>335</v>
      </c>
      <c r="N73" s="91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5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89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69" t="s">
        <v>1355</v>
      </c>
      <c r="L74" s="69" t="s">
        <v>927</v>
      </c>
      <c r="M74" s="32" t="s">
        <v>335</v>
      </c>
      <c r="N74" s="91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5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89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69" t="s">
        <v>1421</v>
      </c>
      <c r="L75" s="69" t="s">
        <v>453</v>
      </c>
      <c r="M75" s="32" t="s">
        <v>335</v>
      </c>
      <c r="N75" s="91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5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89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1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5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89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1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5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89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1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5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89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1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5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89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1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5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89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1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5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89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1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5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89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1" t="s">
        <v>235</v>
      </c>
      <c r="O83" s="32" t="s">
        <v>315</v>
      </c>
      <c r="P83" s="71">
        <v>2</v>
      </c>
      <c r="Q83" s="71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5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89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1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5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89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1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5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51"/>
      <c r="I86" s="151"/>
      <c r="J86" s="151"/>
      <c r="K86" s="151"/>
      <c r="L86" s="151"/>
      <c r="M86" s="32"/>
      <c r="N86" s="151"/>
      <c r="O86" s="151"/>
      <c r="P86" s="150"/>
      <c r="Q86" s="150"/>
      <c r="R86" s="169">
        <f>SUM(R27:R85)</f>
        <v>5368735</v>
      </c>
      <c r="S86" s="150"/>
      <c r="T86" s="150"/>
      <c r="U86" s="32"/>
      <c r="V86" s="151"/>
      <c r="W86" s="151"/>
      <c r="X86" s="15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89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1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5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89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1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T101" si="8">R88*1.07</f>
        <v>10614.400000000001</v>
      </c>
      <c r="T88" s="29">
        <f t="shared" si="8"/>
        <v>11357.408000000003</v>
      </c>
      <c r="U88" s="32" t="s">
        <v>152</v>
      </c>
      <c r="V88" s="32" t="s">
        <v>429</v>
      </c>
      <c r="W88" s="95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89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1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8"/>
        <v>12651.145</v>
      </c>
      <c r="U89" s="32" t="s">
        <v>152</v>
      </c>
      <c r="V89" s="32" t="s">
        <v>429</v>
      </c>
      <c r="W89" s="95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89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1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8"/>
        <v>4465.1100000000006</v>
      </c>
      <c r="U90" s="32" t="s">
        <v>152</v>
      </c>
      <c r="V90" s="32" t="s">
        <v>429</v>
      </c>
      <c r="W90" s="95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89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1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8"/>
        <v>1442.5740000000001</v>
      </c>
      <c r="U91" s="32" t="s">
        <v>152</v>
      </c>
      <c r="V91" s="32" t="s">
        <v>429</v>
      </c>
      <c r="W91" s="95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89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1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5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89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1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8"/>
        <v>858.67500000000007</v>
      </c>
      <c r="U93" s="32" t="s">
        <v>152</v>
      </c>
      <c r="V93" s="32" t="s">
        <v>429</v>
      </c>
      <c r="W93" s="95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89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1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8"/>
        <v>5907.6840000000011</v>
      </c>
      <c r="U94" s="32" t="s">
        <v>152</v>
      </c>
      <c r="V94" s="32" t="s">
        <v>429</v>
      </c>
      <c r="W94" s="95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89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1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8"/>
        <v>1092.2346000000002</v>
      </c>
      <c r="U95" s="32" t="s">
        <v>152</v>
      </c>
      <c r="V95" s="32" t="s">
        <v>429</v>
      </c>
      <c r="W95" s="95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89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1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8"/>
        <v>9617.16</v>
      </c>
      <c r="U96" s="32" t="s">
        <v>152</v>
      </c>
      <c r="V96" s="32" t="s">
        <v>429</v>
      </c>
      <c r="W96" s="95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89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1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5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89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1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5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89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1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8"/>
        <v>23298.715</v>
      </c>
      <c r="U99" s="32" t="s">
        <v>152</v>
      </c>
      <c r="V99" s="32" t="s">
        <v>429</v>
      </c>
      <c r="W99" s="95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89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1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8"/>
        <v>38835.008000000002</v>
      </c>
      <c r="U100" s="72" t="s">
        <v>152</v>
      </c>
      <c r="V100" s="32" t="s">
        <v>429</v>
      </c>
      <c r="W100" s="95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89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1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8"/>
        <v>35171.328000000001</v>
      </c>
      <c r="U101" s="72" t="s">
        <v>152</v>
      </c>
      <c r="V101" s="32" t="s">
        <v>429</v>
      </c>
      <c r="W101" s="95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9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89" t="s">
        <v>33</v>
      </c>
      <c r="F103" s="32" t="s">
        <v>210</v>
      </c>
      <c r="G103" s="32" t="s">
        <v>218</v>
      </c>
      <c r="H103" s="31" t="s">
        <v>283</v>
      </c>
      <c r="I103" s="25" t="s">
        <v>2019</v>
      </c>
      <c r="J103" s="25" t="s">
        <v>2018</v>
      </c>
      <c r="K103" s="25" t="s">
        <v>2019</v>
      </c>
      <c r="L103" s="25" t="s">
        <v>2018</v>
      </c>
      <c r="M103" s="32" t="s">
        <v>326</v>
      </c>
      <c r="N103" s="91" t="s">
        <v>235</v>
      </c>
      <c r="O103" s="32" t="s">
        <v>315</v>
      </c>
      <c r="P103" s="28">
        <v>176</v>
      </c>
      <c r="Q103" s="28">
        <v>325</v>
      </c>
      <c r="R103" s="28">
        <f t="shared" ref="R103:R134" si="9">P103*Q103</f>
        <v>57200</v>
      </c>
      <c r="S103" s="28">
        <f t="shared" ref="S103:T124" si="10">R103*1.07</f>
        <v>61204</v>
      </c>
      <c r="T103" s="28">
        <f t="shared" si="10"/>
        <v>65488.280000000006</v>
      </c>
      <c r="U103" s="32" t="s">
        <v>153</v>
      </c>
      <c r="V103" s="32" t="s">
        <v>463</v>
      </c>
      <c r="W103" s="95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89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2020</v>
      </c>
      <c r="K104" s="27" t="s">
        <v>1344</v>
      </c>
      <c r="L104" s="27" t="s">
        <v>465</v>
      </c>
      <c r="M104" s="32" t="s">
        <v>326</v>
      </c>
      <c r="N104" s="91" t="s">
        <v>235</v>
      </c>
      <c r="O104" s="32" t="s">
        <v>315</v>
      </c>
      <c r="P104" s="28">
        <v>176</v>
      </c>
      <c r="Q104" s="28">
        <v>132</v>
      </c>
      <c r="R104" s="28">
        <f t="shared" si="9"/>
        <v>23232</v>
      </c>
      <c r="S104" s="28">
        <f t="shared" si="10"/>
        <v>24858.240000000002</v>
      </c>
      <c r="T104" s="28">
        <f t="shared" si="10"/>
        <v>26598.316800000004</v>
      </c>
      <c r="U104" s="32" t="s">
        <v>153</v>
      </c>
      <c r="V104" s="32" t="s">
        <v>463</v>
      </c>
      <c r="W104" s="95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89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1" t="s">
        <v>235</v>
      </c>
      <c r="O105" s="32" t="s">
        <v>315</v>
      </c>
      <c r="P105" s="28">
        <v>88</v>
      </c>
      <c r="Q105" s="28">
        <v>220</v>
      </c>
      <c r="R105" s="28">
        <f t="shared" si="9"/>
        <v>19360</v>
      </c>
      <c r="S105" s="28">
        <f t="shared" si="10"/>
        <v>20715.2</v>
      </c>
      <c r="T105" s="28">
        <f t="shared" si="10"/>
        <v>22165.264000000003</v>
      </c>
      <c r="U105" s="32" t="s">
        <v>153</v>
      </c>
      <c r="V105" s="32" t="s">
        <v>463</v>
      </c>
      <c r="W105" s="95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89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1" t="s">
        <v>235</v>
      </c>
      <c r="O106" s="32" t="s">
        <v>315</v>
      </c>
      <c r="P106" s="28">
        <v>35</v>
      </c>
      <c r="Q106" s="28">
        <v>110</v>
      </c>
      <c r="R106" s="28">
        <f t="shared" si="9"/>
        <v>3850</v>
      </c>
      <c r="S106" s="28">
        <f t="shared" si="10"/>
        <v>4119.5</v>
      </c>
      <c r="T106" s="28">
        <f t="shared" si="10"/>
        <v>4407.8650000000007</v>
      </c>
      <c r="U106" s="32" t="s">
        <v>153</v>
      </c>
      <c r="V106" s="32" t="s">
        <v>463</v>
      </c>
      <c r="W106" s="95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89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1" t="s">
        <v>235</v>
      </c>
      <c r="O107" s="32" t="s">
        <v>315</v>
      </c>
      <c r="P107" s="28">
        <v>18</v>
      </c>
      <c r="Q107" s="28">
        <v>120</v>
      </c>
      <c r="R107" s="28">
        <f t="shared" si="9"/>
        <v>2160</v>
      </c>
      <c r="S107" s="28">
        <f t="shared" si="10"/>
        <v>2311.2000000000003</v>
      </c>
      <c r="T107" s="28">
        <f t="shared" si="10"/>
        <v>2472.9840000000004</v>
      </c>
      <c r="U107" s="32" t="s">
        <v>153</v>
      </c>
      <c r="V107" s="32" t="s">
        <v>463</v>
      </c>
      <c r="W107" s="95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89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1" t="s">
        <v>235</v>
      </c>
      <c r="O108" s="32" t="s">
        <v>315</v>
      </c>
      <c r="P108" s="28">
        <v>79</v>
      </c>
      <c r="Q108" s="28">
        <v>120</v>
      </c>
      <c r="R108" s="28">
        <f t="shared" si="9"/>
        <v>9480</v>
      </c>
      <c r="S108" s="28">
        <f t="shared" si="10"/>
        <v>10143.6</v>
      </c>
      <c r="T108" s="28">
        <f t="shared" si="10"/>
        <v>10853.652000000002</v>
      </c>
      <c r="U108" s="32" t="s">
        <v>153</v>
      </c>
      <c r="V108" s="32" t="s">
        <v>463</v>
      </c>
      <c r="W108" s="95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89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1" t="s">
        <v>235</v>
      </c>
      <c r="O109" s="32" t="s">
        <v>315</v>
      </c>
      <c r="P109" s="28">
        <v>35</v>
      </c>
      <c r="Q109" s="28">
        <v>90</v>
      </c>
      <c r="R109" s="28">
        <f t="shared" si="9"/>
        <v>3150</v>
      </c>
      <c r="S109" s="28">
        <f t="shared" si="10"/>
        <v>3370.5</v>
      </c>
      <c r="T109" s="28">
        <f t="shared" si="10"/>
        <v>3606.4350000000004</v>
      </c>
      <c r="U109" s="32" t="s">
        <v>153</v>
      </c>
      <c r="V109" s="32" t="s">
        <v>463</v>
      </c>
      <c r="W109" s="95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89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1" t="s">
        <v>235</v>
      </c>
      <c r="O110" s="32" t="s">
        <v>315</v>
      </c>
      <c r="P110" s="28">
        <v>88</v>
      </c>
      <c r="Q110" s="28">
        <v>90</v>
      </c>
      <c r="R110" s="28">
        <f t="shared" si="9"/>
        <v>7920</v>
      </c>
      <c r="S110" s="28">
        <f t="shared" si="10"/>
        <v>8474.4</v>
      </c>
      <c r="T110" s="28">
        <f t="shared" si="10"/>
        <v>9067.6080000000002</v>
      </c>
      <c r="U110" s="32" t="s">
        <v>153</v>
      </c>
      <c r="V110" s="32" t="s">
        <v>463</v>
      </c>
      <c r="W110" s="95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89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1" t="s">
        <v>235</v>
      </c>
      <c r="O111" s="32" t="s">
        <v>315</v>
      </c>
      <c r="P111" s="28">
        <v>44</v>
      </c>
      <c r="Q111" s="28">
        <v>90</v>
      </c>
      <c r="R111" s="28">
        <f t="shared" si="9"/>
        <v>3960</v>
      </c>
      <c r="S111" s="28">
        <f t="shared" si="10"/>
        <v>4237.2</v>
      </c>
      <c r="T111" s="28">
        <f t="shared" si="10"/>
        <v>4533.8040000000001</v>
      </c>
      <c r="U111" s="32" t="s">
        <v>153</v>
      </c>
      <c r="V111" s="32" t="s">
        <v>463</v>
      </c>
      <c r="W111" s="95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89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1" t="s">
        <v>235</v>
      </c>
      <c r="O112" s="32" t="s">
        <v>315</v>
      </c>
      <c r="P112" s="28">
        <v>35</v>
      </c>
      <c r="Q112" s="28">
        <v>120</v>
      </c>
      <c r="R112" s="28">
        <f t="shared" si="9"/>
        <v>4200</v>
      </c>
      <c r="S112" s="28">
        <f t="shared" si="10"/>
        <v>4494</v>
      </c>
      <c r="T112" s="28">
        <f t="shared" si="10"/>
        <v>4808.58</v>
      </c>
      <c r="U112" s="32" t="s">
        <v>153</v>
      </c>
      <c r="V112" s="32" t="s">
        <v>463</v>
      </c>
      <c r="W112" s="95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89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1" t="s">
        <v>235</v>
      </c>
      <c r="O113" s="32" t="s">
        <v>315</v>
      </c>
      <c r="P113" s="28">
        <v>132</v>
      </c>
      <c r="Q113" s="28">
        <v>85</v>
      </c>
      <c r="R113" s="28">
        <f t="shared" si="9"/>
        <v>11220</v>
      </c>
      <c r="S113" s="28">
        <f t="shared" si="10"/>
        <v>12005.400000000001</v>
      </c>
      <c r="T113" s="28">
        <f t="shared" si="10"/>
        <v>12845.778000000002</v>
      </c>
      <c r="U113" s="32" t="s">
        <v>153</v>
      </c>
      <c r="V113" s="32" t="s">
        <v>463</v>
      </c>
      <c r="W113" s="95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89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1" t="s">
        <v>235</v>
      </c>
      <c r="O114" s="32" t="s">
        <v>315</v>
      </c>
      <c r="P114" s="28">
        <v>202</v>
      </c>
      <c r="Q114" s="28">
        <v>230</v>
      </c>
      <c r="R114" s="28">
        <f t="shared" si="9"/>
        <v>46460</v>
      </c>
      <c r="S114" s="28">
        <f t="shared" si="10"/>
        <v>49712.200000000004</v>
      </c>
      <c r="T114" s="28">
        <f t="shared" si="10"/>
        <v>53192.054000000011</v>
      </c>
      <c r="U114" s="32" t="s">
        <v>153</v>
      </c>
      <c r="V114" s="32" t="s">
        <v>463</v>
      </c>
      <c r="W114" s="95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89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1" t="s">
        <v>235</v>
      </c>
      <c r="O115" s="32" t="s">
        <v>315</v>
      </c>
      <c r="P115" s="28">
        <v>28</v>
      </c>
      <c r="Q115" s="28">
        <v>374</v>
      </c>
      <c r="R115" s="28">
        <f t="shared" si="9"/>
        <v>10472</v>
      </c>
      <c r="S115" s="28">
        <f t="shared" si="10"/>
        <v>11205.04</v>
      </c>
      <c r="T115" s="28">
        <f t="shared" si="10"/>
        <v>11989.392800000001</v>
      </c>
      <c r="U115" s="32" t="s">
        <v>153</v>
      </c>
      <c r="V115" s="32" t="s">
        <v>558</v>
      </c>
      <c r="W115" s="95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89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1" t="s">
        <v>235</v>
      </c>
      <c r="O116" s="32" t="s">
        <v>313</v>
      </c>
      <c r="P116" s="28">
        <v>189</v>
      </c>
      <c r="Q116" s="28">
        <v>121</v>
      </c>
      <c r="R116" s="28">
        <f t="shared" si="9"/>
        <v>22869</v>
      </c>
      <c r="S116" s="28">
        <f t="shared" si="10"/>
        <v>24469.83</v>
      </c>
      <c r="T116" s="28">
        <f t="shared" si="10"/>
        <v>26182.718100000002</v>
      </c>
      <c r="U116" s="32" t="s">
        <v>153</v>
      </c>
      <c r="V116" s="32" t="s">
        <v>558</v>
      </c>
      <c r="W116" s="95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89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1" t="s">
        <v>235</v>
      </c>
      <c r="O117" s="32" t="s">
        <v>313</v>
      </c>
      <c r="P117" s="28">
        <v>126</v>
      </c>
      <c r="Q117" s="28">
        <v>130</v>
      </c>
      <c r="R117" s="28">
        <f t="shared" si="9"/>
        <v>16380</v>
      </c>
      <c r="S117" s="28">
        <f t="shared" si="10"/>
        <v>17526.600000000002</v>
      </c>
      <c r="T117" s="28">
        <f t="shared" si="10"/>
        <v>18753.462000000003</v>
      </c>
      <c r="U117" s="32" t="s">
        <v>153</v>
      </c>
      <c r="V117" s="32" t="s">
        <v>558</v>
      </c>
      <c r="W117" s="95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89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1" t="s">
        <v>235</v>
      </c>
      <c r="O118" s="32" t="s">
        <v>315</v>
      </c>
      <c r="P118" s="28">
        <v>308</v>
      </c>
      <c r="Q118" s="28">
        <v>44</v>
      </c>
      <c r="R118" s="28">
        <f t="shared" si="9"/>
        <v>13552</v>
      </c>
      <c r="S118" s="28">
        <f t="shared" si="10"/>
        <v>14500.640000000001</v>
      </c>
      <c r="T118" s="28">
        <f t="shared" si="10"/>
        <v>15515.684800000003</v>
      </c>
      <c r="U118" s="32" t="s">
        <v>153</v>
      </c>
      <c r="V118" s="32" t="s">
        <v>463</v>
      </c>
      <c r="W118" s="95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89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1" t="s">
        <v>235</v>
      </c>
      <c r="O119" s="32" t="s">
        <v>315</v>
      </c>
      <c r="P119" s="28">
        <v>86</v>
      </c>
      <c r="Q119" s="28">
        <v>919</v>
      </c>
      <c r="R119" s="28">
        <f t="shared" si="9"/>
        <v>79034</v>
      </c>
      <c r="S119" s="28">
        <f t="shared" si="10"/>
        <v>84566.38</v>
      </c>
      <c r="T119" s="28">
        <f t="shared" si="10"/>
        <v>90486.026600000012</v>
      </c>
      <c r="U119" s="32" t="s">
        <v>153</v>
      </c>
      <c r="V119" s="32" t="s">
        <v>558</v>
      </c>
      <c r="W119" s="95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89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1" t="s">
        <v>235</v>
      </c>
      <c r="O120" s="32" t="s">
        <v>315</v>
      </c>
      <c r="P120" s="28">
        <v>29</v>
      </c>
      <c r="Q120" s="28">
        <v>398</v>
      </c>
      <c r="R120" s="28">
        <f t="shared" si="9"/>
        <v>11542</v>
      </c>
      <c r="S120" s="28">
        <f t="shared" si="10"/>
        <v>12349.94</v>
      </c>
      <c r="T120" s="28">
        <f t="shared" si="10"/>
        <v>13214.435800000001</v>
      </c>
      <c r="U120" s="32" t="s">
        <v>153</v>
      </c>
      <c r="V120" s="32" t="s">
        <v>558</v>
      </c>
      <c r="W120" s="95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89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1" t="s">
        <v>235</v>
      </c>
      <c r="O121" s="32" t="s">
        <v>315</v>
      </c>
      <c r="P121" s="28">
        <v>13</v>
      </c>
      <c r="Q121" s="28">
        <v>554</v>
      </c>
      <c r="R121" s="28">
        <f t="shared" si="9"/>
        <v>7202</v>
      </c>
      <c r="S121" s="28">
        <f t="shared" si="10"/>
        <v>7706.14</v>
      </c>
      <c r="T121" s="28">
        <f t="shared" si="10"/>
        <v>8245.5698000000011</v>
      </c>
      <c r="U121" s="32" t="s">
        <v>153</v>
      </c>
      <c r="V121" s="32" t="s">
        <v>558</v>
      </c>
      <c r="W121" s="95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89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1" t="s">
        <v>235</v>
      </c>
      <c r="O122" s="32" t="s">
        <v>313</v>
      </c>
      <c r="P122" s="28">
        <v>1393</v>
      </c>
      <c r="Q122" s="28">
        <v>105</v>
      </c>
      <c r="R122" s="28">
        <f t="shared" si="9"/>
        <v>146265</v>
      </c>
      <c r="S122" s="28">
        <f t="shared" si="10"/>
        <v>156503.55000000002</v>
      </c>
      <c r="T122" s="28">
        <f t="shared" si="10"/>
        <v>167458.79850000003</v>
      </c>
      <c r="U122" s="32" t="s">
        <v>153</v>
      </c>
      <c r="V122" s="32" t="s">
        <v>463</v>
      </c>
      <c r="W122" s="95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89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1" t="s">
        <v>235</v>
      </c>
      <c r="O123" s="32" t="s">
        <v>315</v>
      </c>
      <c r="P123" s="28">
        <v>69</v>
      </c>
      <c r="Q123" s="28">
        <v>368</v>
      </c>
      <c r="R123" s="28">
        <f t="shared" si="9"/>
        <v>25392</v>
      </c>
      <c r="S123" s="28">
        <f t="shared" si="10"/>
        <v>27169.440000000002</v>
      </c>
      <c r="T123" s="28">
        <f t="shared" si="10"/>
        <v>29071.300800000005</v>
      </c>
      <c r="U123" s="32" t="s">
        <v>153</v>
      </c>
      <c r="V123" s="32" t="s">
        <v>558</v>
      </c>
      <c r="W123" s="95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89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1" t="s">
        <v>235</v>
      </c>
      <c r="O124" s="32" t="s">
        <v>315</v>
      </c>
      <c r="P124" s="28">
        <v>6</v>
      </c>
      <c r="Q124" s="28">
        <v>347</v>
      </c>
      <c r="R124" s="28">
        <f t="shared" si="9"/>
        <v>2082</v>
      </c>
      <c r="S124" s="28">
        <f t="shared" si="10"/>
        <v>2227.7400000000002</v>
      </c>
      <c r="T124" s="28">
        <f t="shared" si="10"/>
        <v>2383.6818000000003</v>
      </c>
      <c r="U124" s="32" t="s">
        <v>153</v>
      </c>
      <c r="V124" s="32" t="s">
        <v>558</v>
      </c>
      <c r="W124" s="95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89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1" t="s">
        <v>235</v>
      </c>
      <c r="O125" s="32" t="s">
        <v>315</v>
      </c>
      <c r="P125" s="28">
        <v>484</v>
      </c>
      <c r="Q125" s="28">
        <v>167</v>
      </c>
      <c r="R125" s="28">
        <f t="shared" si="9"/>
        <v>80828</v>
      </c>
      <c r="S125" s="28">
        <f t="shared" ref="S125:T144" si="11">R125*1.07</f>
        <v>86485.96</v>
      </c>
      <c r="T125" s="28">
        <f t="shared" si="11"/>
        <v>92539.977200000008</v>
      </c>
      <c r="U125" s="32" t="s">
        <v>153</v>
      </c>
      <c r="V125" s="32" t="s">
        <v>463</v>
      </c>
      <c r="W125" s="95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89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1" t="s">
        <v>235</v>
      </c>
      <c r="O126" s="32" t="s">
        <v>315</v>
      </c>
      <c r="P126" s="28">
        <v>14</v>
      </c>
      <c r="Q126" s="28">
        <v>326</v>
      </c>
      <c r="R126" s="28">
        <f t="shared" si="9"/>
        <v>4564</v>
      </c>
      <c r="S126" s="28">
        <f t="shared" si="11"/>
        <v>4883.4800000000005</v>
      </c>
      <c r="T126" s="28">
        <f t="shared" si="11"/>
        <v>5225.3236000000006</v>
      </c>
      <c r="U126" s="32" t="s">
        <v>153</v>
      </c>
      <c r="V126" s="32" t="s">
        <v>558</v>
      </c>
      <c r="W126" s="95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89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1" t="s">
        <v>235</v>
      </c>
      <c r="O127" s="32" t="s">
        <v>313</v>
      </c>
      <c r="P127" s="28">
        <v>1759</v>
      </c>
      <c r="Q127" s="28">
        <v>102</v>
      </c>
      <c r="R127" s="28">
        <f t="shared" si="9"/>
        <v>179418</v>
      </c>
      <c r="S127" s="28">
        <f t="shared" si="11"/>
        <v>191977.26</v>
      </c>
      <c r="T127" s="28">
        <f t="shared" si="11"/>
        <v>205415.66820000001</v>
      </c>
      <c r="U127" s="32" t="s">
        <v>153</v>
      </c>
      <c r="V127" s="32" t="s">
        <v>463</v>
      </c>
      <c r="W127" s="95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89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1" t="s">
        <v>235</v>
      </c>
      <c r="O128" s="32" t="s">
        <v>315</v>
      </c>
      <c r="P128" s="28">
        <v>62</v>
      </c>
      <c r="Q128" s="28">
        <v>27</v>
      </c>
      <c r="R128" s="28">
        <f t="shared" si="9"/>
        <v>1674</v>
      </c>
      <c r="S128" s="28">
        <f t="shared" si="11"/>
        <v>1791.18</v>
      </c>
      <c r="T128" s="28">
        <f t="shared" si="11"/>
        <v>1916.5626000000002</v>
      </c>
      <c r="U128" s="32" t="s">
        <v>153</v>
      </c>
      <c r="V128" s="32" t="s">
        <v>463</v>
      </c>
      <c r="W128" s="95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89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1" t="s">
        <v>235</v>
      </c>
      <c r="O129" s="32" t="s">
        <v>315</v>
      </c>
      <c r="P129" s="28">
        <v>12</v>
      </c>
      <c r="Q129" s="28">
        <v>960</v>
      </c>
      <c r="R129" s="28">
        <f t="shared" si="9"/>
        <v>11520</v>
      </c>
      <c r="S129" s="28">
        <f t="shared" si="11"/>
        <v>12326.400000000001</v>
      </c>
      <c r="T129" s="28">
        <f t="shared" si="11"/>
        <v>13189.248000000003</v>
      </c>
      <c r="U129" s="32" t="s">
        <v>153</v>
      </c>
      <c r="V129" s="32" t="s">
        <v>558</v>
      </c>
      <c r="W129" s="95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89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1" t="s">
        <v>235</v>
      </c>
      <c r="O130" s="32" t="s">
        <v>315</v>
      </c>
      <c r="P130" s="28">
        <v>44</v>
      </c>
      <c r="Q130" s="28">
        <v>640</v>
      </c>
      <c r="R130" s="28">
        <f t="shared" si="9"/>
        <v>28160</v>
      </c>
      <c r="S130" s="28">
        <f t="shared" si="11"/>
        <v>30131.200000000001</v>
      </c>
      <c r="T130" s="28">
        <f t="shared" si="11"/>
        <v>32240.384000000002</v>
      </c>
      <c r="U130" s="32" t="s">
        <v>153</v>
      </c>
      <c r="V130" s="32" t="s">
        <v>558</v>
      </c>
      <c r="W130" s="95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89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1" t="s">
        <v>235</v>
      </c>
      <c r="O131" s="32" t="s">
        <v>315</v>
      </c>
      <c r="P131" s="28">
        <v>105</v>
      </c>
      <c r="Q131" s="28">
        <v>68</v>
      </c>
      <c r="R131" s="28">
        <f t="shared" si="9"/>
        <v>7140</v>
      </c>
      <c r="S131" s="28">
        <f t="shared" si="11"/>
        <v>7639.8</v>
      </c>
      <c r="T131" s="28">
        <f t="shared" si="11"/>
        <v>8174.5860000000002</v>
      </c>
      <c r="U131" s="32" t="s">
        <v>153</v>
      </c>
      <c r="V131" s="32" t="s">
        <v>558</v>
      </c>
      <c r="W131" s="95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89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1" t="s">
        <v>235</v>
      </c>
      <c r="O132" s="32" t="s">
        <v>315</v>
      </c>
      <c r="P132" s="28">
        <v>105</v>
      </c>
      <c r="Q132" s="28">
        <v>128</v>
      </c>
      <c r="R132" s="28">
        <f t="shared" si="9"/>
        <v>13440</v>
      </c>
      <c r="S132" s="28">
        <f t="shared" si="11"/>
        <v>14380.800000000001</v>
      </c>
      <c r="T132" s="28">
        <f t="shared" si="11"/>
        <v>15387.456000000002</v>
      </c>
      <c r="U132" s="32" t="s">
        <v>153</v>
      </c>
      <c r="V132" s="32" t="s">
        <v>558</v>
      </c>
      <c r="W132" s="95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89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1" t="s">
        <v>235</v>
      </c>
      <c r="O133" s="32" t="s">
        <v>145</v>
      </c>
      <c r="P133" s="28">
        <v>630</v>
      </c>
      <c r="Q133" s="28">
        <v>16.3</v>
      </c>
      <c r="R133" s="28">
        <f t="shared" si="9"/>
        <v>10269</v>
      </c>
      <c r="S133" s="28">
        <f t="shared" si="11"/>
        <v>10987.83</v>
      </c>
      <c r="T133" s="28">
        <f t="shared" si="11"/>
        <v>11756.9781</v>
      </c>
      <c r="U133" s="32" t="s">
        <v>153</v>
      </c>
      <c r="V133" s="32" t="s">
        <v>558</v>
      </c>
      <c r="W133" s="95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89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1" t="s">
        <v>235</v>
      </c>
      <c r="O134" s="32" t="s">
        <v>315</v>
      </c>
      <c r="P134" s="28">
        <v>9</v>
      </c>
      <c r="Q134" s="28">
        <v>2300</v>
      </c>
      <c r="R134" s="28">
        <f t="shared" si="9"/>
        <v>20700</v>
      </c>
      <c r="S134" s="28">
        <f t="shared" si="11"/>
        <v>22149</v>
      </c>
      <c r="T134" s="28">
        <f t="shared" si="11"/>
        <v>23699.43</v>
      </c>
      <c r="U134" s="32" t="s">
        <v>153</v>
      </c>
      <c r="V134" s="32" t="s">
        <v>463</v>
      </c>
      <c r="W134" s="95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89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1" t="s">
        <v>235</v>
      </c>
      <c r="O135" s="32" t="s">
        <v>315</v>
      </c>
      <c r="P135" s="28">
        <v>35</v>
      </c>
      <c r="Q135" s="28">
        <v>570</v>
      </c>
      <c r="R135" s="28">
        <f t="shared" ref="R135:R166" si="12">P135*Q135</f>
        <v>19950</v>
      </c>
      <c r="S135" s="28">
        <f t="shared" si="11"/>
        <v>21346.5</v>
      </c>
      <c r="T135" s="28">
        <f t="shared" si="11"/>
        <v>22840.755000000001</v>
      </c>
      <c r="U135" s="32" t="s">
        <v>153</v>
      </c>
      <c r="V135" s="32" t="s">
        <v>463</v>
      </c>
      <c r="W135" s="95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89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1" t="s">
        <v>235</v>
      </c>
      <c r="O136" s="32" t="s">
        <v>315</v>
      </c>
      <c r="P136" s="28">
        <v>35</v>
      </c>
      <c r="Q136" s="28">
        <v>2780</v>
      </c>
      <c r="R136" s="28">
        <f t="shared" si="12"/>
        <v>97300</v>
      </c>
      <c r="S136" s="28">
        <f t="shared" si="11"/>
        <v>104111</v>
      </c>
      <c r="T136" s="28">
        <f t="shared" si="11"/>
        <v>111398.77</v>
      </c>
      <c r="U136" s="32" t="s">
        <v>153</v>
      </c>
      <c r="V136" s="32" t="s">
        <v>463</v>
      </c>
      <c r="W136" s="95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89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1" t="s">
        <v>235</v>
      </c>
      <c r="O137" s="32" t="s">
        <v>315</v>
      </c>
      <c r="P137" s="28">
        <v>18</v>
      </c>
      <c r="Q137" s="28">
        <v>285</v>
      </c>
      <c r="R137" s="28">
        <f t="shared" si="12"/>
        <v>5130</v>
      </c>
      <c r="S137" s="28">
        <f t="shared" si="11"/>
        <v>5489.1</v>
      </c>
      <c r="T137" s="28">
        <f t="shared" si="11"/>
        <v>5873.3370000000004</v>
      </c>
      <c r="U137" s="32" t="s">
        <v>153</v>
      </c>
      <c r="V137" s="32" t="s">
        <v>463</v>
      </c>
      <c r="W137" s="95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89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1" t="s">
        <v>235</v>
      </c>
      <c r="O138" s="32" t="s">
        <v>315</v>
      </c>
      <c r="P138" s="28">
        <v>38</v>
      </c>
      <c r="Q138" s="28">
        <v>437</v>
      </c>
      <c r="R138" s="28">
        <f t="shared" si="12"/>
        <v>16606</v>
      </c>
      <c r="S138" s="28">
        <f t="shared" si="11"/>
        <v>17768.420000000002</v>
      </c>
      <c r="T138" s="28">
        <f t="shared" si="11"/>
        <v>19012.209400000003</v>
      </c>
      <c r="U138" s="32" t="s">
        <v>153</v>
      </c>
      <c r="V138" s="32" t="s">
        <v>558</v>
      </c>
      <c r="W138" s="95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89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1" t="s">
        <v>235</v>
      </c>
      <c r="O139" s="32" t="s">
        <v>315</v>
      </c>
      <c r="P139" s="28">
        <v>34</v>
      </c>
      <c r="Q139" s="28">
        <v>437</v>
      </c>
      <c r="R139" s="28">
        <f t="shared" si="12"/>
        <v>14858</v>
      </c>
      <c r="S139" s="28">
        <f t="shared" si="11"/>
        <v>15898.060000000001</v>
      </c>
      <c r="T139" s="28">
        <f t="shared" si="11"/>
        <v>17010.924200000001</v>
      </c>
      <c r="U139" s="32" t="s">
        <v>153</v>
      </c>
      <c r="V139" s="32" t="s">
        <v>558</v>
      </c>
      <c r="W139" s="95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89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1" t="s">
        <v>235</v>
      </c>
      <c r="O140" s="32" t="s">
        <v>315</v>
      </c>
      <c r="P140" s="28">
        <v>130</v>
      </c>
      <c r="Q140" s="28">
        <v>184</v>
      </c>
      <c r="R140" s="28">
        <f t="shared" si="12"/>
        <v>23920</v>
      </c>
      <c r="S140" s="28">
        <f t="shared" si="11"/>
        <v>25594.400000000001</v>
      </c>
      <c r="T140" s="28">
        <f t="shared" si="11"/>
        <v>27386.008000000002</v>
      </c>
      <c r="U140" s="32" t="s">
        <v>153</v>
      </c>
      <c r="V140" s="32" t="s">
        <v>558</v>
      </c>
      <c r="W140" s="95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89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1" t="s">
        <v>235</v>
      </c>
      <c r="O141" s="32" t="s">
        <v>315</v>
      </c>
      <c r="P141" s="28">
        <v>47</v>
      </c>
      <c r="Q141" s="28">
        <v>235</v>
      </c>
      <c r="R141" s="28">
        <f t="shared" si="12"/>
        <v>11045</v>
      </c>
      <c r="S141" s="28">
        <f t="shared" si="11"/>
        <v>11818.150000000001</v>
      </c>
      <c r="T141" s="28">
        <f t="shared" si="11"/>
        <v>12645.420500000002</v>
      </c>
      <c r="U141" s="32" t="s">
        <v>153</v>
      </c>
      <c r="V141" s="32" t="s">
        <v>558</v>
      </c>
      <c r="W141" s="95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89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1" t="s">
        <v>235</v>
      </c>
      <c r="O142" s="32" t="s">
        <v>315</v>
      </c>
      <c r="P142" s="28">
        <v>13</v>
      </c>
      <c r="Q142" s="28">
        <v>670</v>
      </c>
      <c r="R142" s="28">
        <f t="shared" si="12"/>
        <v>8710</v>
      </c>
      <c r="S142" s="28">
        <f t="shared" si="11"/>
        <v>9319.7000000000007</v>
      </c>
      <c r="T142" s="28">
        <f t="shared" si="11"/>
        <v>9972.0790000000015</v>
      </c>
      <c r="U142" s="32" t="s">
        <v>153</v>
      </c>
      <c r="V142" s="32" t="s">
        <v>558</v>
      </c>
      <c r="W142" s="95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89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1" t="s">
        <v>235</v>
      </c>
      <c r="O143" s="32" t="s">
        <v>315</v>
      </c>
      <c r="P143" s="28">
        <v>25</v>
      </c>
      <c r="Q143" s="28">
        <v>390</v>
      </c>
      <c r="R143" s="28">
        <f t="shared" si="12"/>
        <v>9750</v>
      </c>
      <c r="S143" s="28">
        <f t="shared" si="11"/>
        <v>10432.5</v>
      </c>
      <c r="T143" s="28">
        <f t="shared" si="11"/>
        <v>11162.775000000001</v>
      </c>
      <c r="U143" s="32" t="s">
        <v>153</v>
      </c>
      <c r="V143" s="32" t="s">
        <v>558</v>
      </c>
      <c r="W143" s="95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89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1" t="s">
        <v>235</v>
      </c>
      <c r="O144" s="32" t="s">
        <v>315</v>
      </c>
      <c r="P144" s="28">
        <v>53</v>
      </c>
      <c r="Q144" s="28">
        <v>252</v>
      </c>
      <c r="R144" s="28">
        <f t="shared" si="12"/>
        <v>13356</v>
      </c>
      <c r="S144" s="28">
        <f t="shared" si="11"/>
        <v>14290.92</v>
      </c>
      <c r="T144" s="28">
        <f t="shared" si="11"/>
        <v>15291.2844</v>
      </c>
      <c r="U144" s="32" t="s">
        <v>153</v>
      </c>
      <c r="V144" s="32" t="s">
        <v>558</v>
      </c>
      <c r="W144" s="95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89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1" t="s">
        <v>235</v>
      </c>
      <c r="O145" s="32" t="s">
        <v>315</v>
      </c>
      <c r="P145" s="28">
        <v>150</v>
      </c>
      <c r="Q145" s="28">
        <v>178</v>
      </c>
      <c r="R145" s="28">
        <f t="shared" si="12"/>
        <v>26700</v>
      </c>
      <c r="S145" s="28">
        <f t="shared" ref="S145:T164" si="13">R145*1.07</f>
        <v>28569</v>
      </c>
      <c r="T145" s="28">
        <f t="shared" si="13"/>
        <v>30568.83</v>
      </c>
      <c r="U145" s="32" t="s">
        <v>153</v>
      </c>
      <c r="V145" s="32" t="s">
        <v>463</v>
      </c>
      <c r="W145" s="95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89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1" t="s">
        <v>235</v>
      </c>
      <c r="O146" s="32" t="s">
        <v>315</v>
      </c>
      <c r="P146" s="28">
        <v>5</v>
      </c>
      <c r="Q146" s="28">
        <v>730</v>
      </c>
      <c r="R146" s="28">
        <f t="shared" si="12"/>
        <v>3650</v>
      </c>
      <c r="S146" s="28">
        <f t="shared" si="13"/>
        <v>3905.5</v>
      </c>
      <c r="T146" s="28">
        <f t="shared" si="13"/>
        <v>4178.8850000000002</v>
      </c>
      <c r="U146" s="32" t="s">
        <v>153</v>
      </c>
      <c r="V146" s="32" t="s">
        <v>463</v>
      </c>
      <c r="W146" s="95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89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1" t="s">
        <v>235</v>
      </c>
      <c r="O147" s="32" t="s">
        <v>315</v>
      </c>
      <c r="P147" s="28">
        <v>3</v>
      </c>
      <c r="Q147" s="28">
        <v>370</v>
      </c>
      <c r="R147" s="28">
        <f t="shared" si="12"/>
        <v>1110</v>
      </c>
      <c r="S147" s="28">
        <f t="shared" si="13"/>
        <v>1187.7</v>
      </c>
      <c r="T147" s="28">
        <f t="shared" si="13"/>
        <v>1270.8390000000002</v>
      </c>
      <c r="U147" s="32" t="s">
        <v>153</v>
      </c>
      <c r="V147" s="32" t="s">
        <v>558</v>
      </c>
      <c r="W147" s="95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89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1" t="s">
        <v>235</v>
      </c>
      <c r="O148" s="32" t="s">
        <v>315</v>
      </c>
      <c r="P148" s="28">
        <v>18</v>
      </c>
      <c r="Q148" s="28">
        <v>1000</v>
      </c>
      <c r="R148" s="28">
        <f t="shared" si="12"/>
        <v>18000</v>
      </c>
      <c r="S148" s="28">
        <f t="shared" si="13"/>
        <v>19260</v>
      </c>
      <c r="T148" s="28">
        <f t="shared" si="13"/>
        <v>20608.2</v>
      </c>
      <c r="U148" s="32" t="s">
        <v>153</v>
      </c>
      <c r="V148" s="32" t="s">
        <v>463</v>
      </c>
      <c r="W148" s="95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89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1" t="s">
        <v>235</v>
      </c>
      <c r="O149" s="32" t="s">
        <v>315</v>
      </c>
      <c r="P149" s="28">
        <v>88</v>
      </c>
      <c r="Q149" s="28">
        <v>249</v>
      </c>
      <c r="R149" s="28">
        <f t="shared" si="12"/>
        <v>21912</v>
      </c>
      <c r="S149" s="28">
        <f t="shared" si="13"/>
        <v>23445.84</v>
      </c>
      <c r="T149" s="28">
        <f t="shared" si="13"/>
        <v>25087.0488</v>
      </c>
      <c r="U149" s="32" t="s">
        <v>153</v>
      </c>
      <c r="V149" s="32" t="s">
        <v>463</v>
      </c>
      <c r="W149" s="95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89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1" t="s">
        <v>235</v>
      </c>
      <c r="O150" s="32" t="s">
        <v>315</v>
      </c>
      <c r="P150" s="28">
        <v>44</v>
      </c>
      <c r="Q150" s="28">
        <v>210</v>
      </c>
      <c r="R150" s="28">
        <f t="shared" si="12"/>
        <v>9240</v>
      </c>
      <c r="S150" s="28">
        <f t="shared" si="13"/>
        <v>9886.8000000000011</v>
      </c>
      <c r="T150" s="28">
        <f t="shared" si="13"/>
        <v>10578.876000000002</v>
      </c>
      <c r="U150" s="32" t="s">
        <v>153</v>
      </c>
      <c r="V150" s="32" t="s">
        <v>463</v>
      </c>
      <c r="W150" s="95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89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1" t="s">
        <v>235</v>
      </c>
      <c r="O151" s="32" t="s">
        <v>315</v>
      </c>
      <c r="P151" s="28">
        <v>22</v>
      </c>
      <c r="Q151" s="28">
        <v>420</v>
      </c>
      <c r="R151" s="28">
        <f t="shared" si="12"/>
        <v>9240</v>
      </c>
      <c r="S151" s="28">
        <f t="shared" si="13"/>
        <v>9886.8000000000011</v>
      </c>
      <c r="T151" s="28">
        <f t="shared" si="13"/>
        <v>10578.876000000002</v>
      </c>
      <c r="U151" s="32" t="s">
        <v>153</v>
      </c>
      <c r="V151" s="32" t="s">
        <v>463</v>
      </c>
      <c r="W151" s="95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89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1" t="s">
        <v>235</v>
      </c>
      <c r="O152" s="32" t="s">
        <v>315</v>
      </c>
      <c r="P152" s="28">
        <v>2</v>
      </c>
      <c r="Q152" s="28">
        <v>900</v>
      </c>
      <c r="R152" s="28">
        <f t="shared" si="12"/>
        <v>1800</v>
      </c>
      <c r="S152" s="28">
        <f t="shared" si="13"/>
        <v>1926</v>
      </c>
      <c r="T152" s="28">
        <f t="shared" si="13"/>
        <v>2060.8200000000002</v>
      </c>
      <c r="U152" s="32" t="s">
        <v>153</v>
      </c>
      <c r="V152" s="32" t="s">
        <v>558</v>
      </c>
      <c r="W152" s="95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89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1" t="s">
        <v>235</v>
      </c>
      <c r="O153" s="32" t="s">
        <v>315</v>
      </c>
      <c r="P153" s="28">
        <v>62</v>
      </c>
      <c r="Q153" s="28">
        <v>990</v>
      </c>
      <c r="R153" s="28">
        <f t="shared" si="12"/>
        <v>61380</v>
      </c>
      <c r="S153" s="28">
        <f t="shared" si="13"/>
        <v>65676.600000000006</v>
      </c>
      <c r="T153" s="28">
        <f t="shared" si="13"/>
        <v>70273.962000000014</v>
      </c>
      <c r="U153" s="32" t="s">
        <v>153</v>
      </c>
      <c r="V153" s="32" t="s">
        <v>463</v>
      </c>
      <c r="W153" s="95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89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1" t="s">
        <v>235</v>
      </c>
      <c r="O154" s="32" t="s">
        <v>315</v>
      </c>
      <c r="P154" s="28">
        <v>18</v>
      </c>
      <c r="Q154" s="28">
        <v>248</v>
      </c>
      <c r="R154" s="28">
        <f t="shared" si="12"/>
        <v>4464</v>
      </c>
      <c r="S154" s="28">
        <f t="shared" si="13"/>
        <v>4776.4800000000005</v>
      </c>
      <c r="T154" s="28">
        <f t="shared" si="13"/>
        <v>5110.8336000000008</v>
      </c>
      <c r="U154" s="32" t="s">
        <v>153</v>
      </c>
      <c r="V154" s="32" t="s">
        <v>463</v>
      </c>
      <c r="W154" s="95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89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1" t="s">
        <v>235</v>
      </c>
      <c r="O155" s="32" t="s">
        <v>315</v>
      </c>
      <c r="P155" s="28">
        <v>15</v>
      </c>
      <c r="Q155" s="28">
        <v>490</v>
      </c>
      <c r="R155" s="28">
        <f t="shared" si="12"/>
        <v>7350</v>
      </c>
      <c r="S155" s="28">
        <f t="shared" si="13"/>
        <v>7864.5000000000009</v>
      </c>
      <c r="T155" s="28">
        <f t="shared" si="13"/>
        <v>8415.0150000000012</v>
      </c>
      <c r="U155" s="32" t="s">
        <v>153</v>
      </c>
      <c r="V155" s="32" t="s">
        <v>558</v>
      </c>
      <c r="W155" s="95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89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1" t="s">
        <v>235</v>
      </c>
      <c r="O156" s="32" t="s">
        <v>315</v>
      </c>
      <c r="P156" s="28">
        <v>29</v>
      </c>
      <c r="Q156" s="28">
        <v>380</v>
      </c>
      <c r="R156" s="28">
        <f t="shared" si="12"/>
        <v>11020</v>
      </c>
      <c r="S156" s="28">
        <f t="shared" si="13"/>
        <v>11791.400000000001</v>
      </c>
      <c r="T156" s="28">
        <f t="shared" si="13"/>
        <v>12616.798000000003</v>
      </c>
      <c r="U156" s="32" t="s">
        <v>153</v>
      </c>
      <c r="V156" s="32" t="s">
        <v>558</v>
      </c>
      <c r="W156" s="95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89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1" t="s">
        <v>235</v>
      </c>
      <c r="O157" s="32" t="s">
        <v>315</v>
      </c>
      <c r="P157" s="28">
        <v>6.4</v>
      </c>
      <c r="Q157" s="28">
        <v>495</v>
      </c>
      <c r="R157" s="28">
        <f t="shared" si="12"/>
        <v>3168</v>
      </c>
      <c r="S157" s="28">
        <f t="shared" si="13"/>
        <v>3389.76</v>
      </c>
      <c r="T157" s="28">
        <f t="shared" si="13"/>
        <v>3627.0432000000005</v>
      </c>
      <c r="U157" s="32" t="s">
        <v>153</v>
      </c>
      <c r="V157" s="32" t="s">
        <v>558</v>
      </c>
      <c r="W157" s="95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89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1" t="s">
        <v>235</v>
      </c>
      <c r="O158" s="32" t="s">
        <v>315</v>
      </c>
      <c r="P158" s="28">
        <v>6</v>
      </c>
      <c r="Q158" s="28">
        <v>820</v>
      </c>
      <c r="R158" s="28">
        <f t="shared" si="12"/>
        <v>4920</v>
      </c>
      <c r="S158" s="28">
        <f t="shared" si="13"/>
        <v>5264.4000000000005</v>
      </c>
      <c r="T158" s="28">
        <f t="shared" si="13"/>
        <v>5632.9080000000013</v>
      </c>
      <c r="U158" s="32" t="s">
        <v>153</v>
      </c>
      <c r="V158" s="32" t="s">
        <v>558</v>
      </c>
      <c r="W158" s="95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89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1" t="s">
        <v>235</v>
      </c>
      <c r="O159" s="32" t="s">
        <v>315</v>
      </c>
      <c r="P159" s="28">
        <v>6</v>
      </c>
      <c r="Q159" s="28">
        <v>820</v>
      </c>
      <c r="R159" s="28">
        <f t="shared" si="12"/>
        <v>4920</v>
      </c>
      <c r="S159" s="28">
        <f t="shared" si="13"/>
        <v>5264.4000000000005</v>
      </c>
      <c r="T159" s="28">
        <f t="shared" si="13"/>
        <v>5632.9080000000013</v>
      </c>
      <c r="U159" s="32" t="s">
        <v>153</v>
      </c>
      <c r="V159" s="32" t="s">
        <v>558</v>
      </c>
      <c r="W159" s="95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89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1" t="s">
        <v>235</v>
      </c>
      <c r="O160" s="32" t="s">
        <v>315</v>
      </c>
      <c r="P160" s="28">
        <v>6</v>
      </c>
      <c r="Q160" s="28">
        <v>820</v>
      </c>
      <c r="R160" s="28">
        <f t="shared" si="12"/>
        <v>4920</v>
      </c>
      <c r="S160" s="28">
        <f t="shared" si="13"/>
        <v>5264.4000000000005</v>
      </c>
      <c r="T160" s="28">
        <f t="shared" si="13"/>
        <v>5632.9080000000013</v>
      </c>
      <c r="U160" s="32" t="s">
        <v>153</v>
      </c>
      <c r="V160" s="32" t="s">
        <v>558</v>
      </c>
      <c r="W160" s="95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89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1" t="s">
        <v>235</v>
      </c>
      <c r="O161" s="32" t="s">
        <v>315</v>
      </c>
      <c r="P161" s="28">
        <v>110</v>
      </c>
      <c r="Q161" s="28">
        <v>149</v>
      </c>
      <c r="R161" s="28">
        <f t="shared" si="12"/>
        <v>16390</v>
      </c>
      <c r="S161" s="28">
        <f t="shared" si="13"/>
        <v>17537.3</v>
      </c>
      <c r="T161" s="28">
        <f t="shared" si="13"/>
        <v>18764.911</v>
      </c>
      <c r="U161" s="32" t="s">
        <v>153</v>
      </c>
      <c r="V161" s="32" t="s">
        <v>463</v>
      </c>
      <c r="W161" s="95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89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1" t="s">
        <v>235</v>
      </c>
      <c r="O162" s="32" t="s">
        <v>315</v>
      </c>
      <c r="P162" s="28">
        <v>17</v>
      </c>
      <c r="Q162" s="28">
        <v>366</v>
      </c>
      <c r="R162" s="28">
        <f t="shared" si="12"/>
        <v>6222</v>
      </c>
      <c r="S162" s="28">
        <f t="shared" si="13"/>
        <v>6657.54</v>
      </c>
      <c r="T162" s="28">
        <f t="shared" si="13"/>
        <v>7123.5678000000007</v>
      </c>
      <c r="U162" s="32" t="s">
        <v>153</v>
      </c>
      <c r="V162" s="32" t="s">
        <v>558</v>
      </c>
      <c r="W162" s="95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89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1" t="s">
        <v>235</v>
      </c>
      <c r="O163" s="32" t="s">
        <v>315</v>
      </c>
      <c r="P163" s="28">
        <v>26</v>
      </c>
      <c r="Q163" s="28">
        <v>350</v>
      </c>
      <c r="R163" s="28">
        <f t="shared" si="12"/>
        <v>9100</v>
      </c>
      <c r="S163" s="28">
        <f t="shared" si="13"/>
        <v>9737</v>
      </c>
      <c r="T163" s="28">
        <f t="shared" si="13"/>
        <v>10418.59</v>
      </c>
      <c r="U163" s="32" t="s">
        <v>153</v>
      </c>
      <c r="V163" s="32" t="s">
        <v>463</v>
      </c>
      <c r="W163" s="95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89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1" t="s">
        <v>235</v>
      </c>
      <c r="O164" s="32" t="s">
        <v>315</v>
      </c>
      <c r="P164" s="28">
        <v>4</v>
      </c>
      <c r="Q164" s="28">
        <v>2300</v>
      </c>
      <c r="R164" s="28">
        <f t="shared" si="12"/>
        <v>9200</v>
      </c>
      <c r="S164" s="28">
        <f t="shared" si="13"/>
        <v>9844</v>
      </c>
      <c r="T164" s="28">
        <f t="shared" si="13"/>
        <v>10533.08</v>
      </c>
      <c r="U164" s="32" t="s">
        <v>153</v>
      </c>
      <c r="V164" s="32" t="s">
        <v>463</v>
      </c>
      <c r="W164" s="95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89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1" t="s">
        <v>235</v>
      </c>
      <c r="O165" s="32" t="s">
        <v>315</v>
      </c>
      <c r="P165" s="28">
        <v>97</v>
      </c>
      <c r="Q165" s="28">
        <v>39</v>
      </c>
      <c r="R165" s="28">
        <f t="shared" si="12"/>
        <v>3783</v>
      </c>
      <c r="S165" s="28">
        <f t="shared" ref="S165:T170" si="14">R165*1.07</f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5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89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1" t="s">
        <v>235</v>
      </c>
      <c r="O166" s="32" t="s">
        <v>315</v>
      </c>
      <c r="P166" s="28">
        <v>57</v>
      </c>
      <c r="Q166" s="28">
        <v>52</v>
      </c>
      <c r="R166" s="28">
        <f t="shared" si="12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5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89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1" t="s">
        <v>235</v>
      </c>
      <c r="O167" s="32" t="s">
        <v>315</v>
      </c>
      <c r="P167" s="28">
        <v>69</v>
      </c>
      <c r="Q167" s="28">
        <v>33.99</v>
      </c>
      <c r="R167" s="28">
        <f t="shared" ref="R167:R170" si="15">P167*Q167</f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5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89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1" t="s">
        <v>235</v>
      </c>
      <c r="O168" s="32" t="s">
        <v>315</v>
      </c>
      <c r="P168" s="28">
        <v>59</v>
      </c>
      <c r="Q168" s="28">
        <v>34</v>
      </c>
      <c r="R168" s="28">
        <f t="shared" si="15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5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89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1" t="s">
        <v>235</v>
      </c>
      <c r="O169" s="32" t="s">
        <v>315</v>
      </c>
      <c r="P169" s="28">
        <v>76.2</v>
      </c>
      <c r="Q169" s="28">
        <v>500</v>
      </c>
      <c r="R169" s="28">
        <f t="shared" si="15"/>
        <v>38100</v>
      </c>
      <c r="S169" s="28">
        <f t="shared" si="14"/>
        <v>40767</v>
      </c>
      <c r="T169" s="28">
        <f t="shared" si="14"/>
        <v>43620.69</v>
      </c>
      <c r="U169" s="32" t="s">
        <v>153</v>
      </c>
      <c r="V169" s="32" t="s">
        <v>463</v>
      </c>
      <c r="W169" s="95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89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1" t="s">
        <v>235</v>
      </c>
      <c r="O170" s="32" t="s">
        <v>315</v>
      </c>
      <c r="P170" s="28">
        <v>11.8</v>
      </c>
      <c r="Q170" s="28">
        <v>558</v>
      </c>
      <c r="R170" s="28">
        <f t="shared" si="15"/>
        <v>6584.4000000000005</v>
      </c>
      <c r="S170" s="28">
        <f t="shared" si="14"/>
        <v>7045.3080000000009</v>
      </c>
      <c r="T170" s="28">
        <f t="shared" si="14"/>
        <v>7538.4795600000016</v>
      </c>
      <c r="U170" s="32" t="s">
        <v>152</v>
      </c>
      <c r="V170" s="32" t="s">
        <v>429</v>
      </c>
      <c r="W170" s="95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70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89" t="s">
        <v>33</v>
      </c>
      <c r="F172" s="32" t="str">
        <f t="shared" ref="F172:M173" si="16">F103</f>
        <v>131 Приобретение продуктов питания</v>
      </c>
      <c r="G172" s="32" t="str">
        <f t="shared" si="16"/>
        <v>1 Бюджет</v>
      </c>
      <c r="H172" s="30" t="str">
        <f t="shared" si="16"/>
        <v>10.82.23</v>
      </c>
      <c r="I172" s="25" t="str">
        <f t="shared" si="16"/>
        <v>Карамель жеміс-жидек қосылған</v>
      </c>
      <c r="J172" s="25" t="str">
        <f t="shared" si="16"/>
        <v>карамель с фруктово-ягодной начинкой</v>
      </c>
      <c r="K172" s="25" t="str">
        <f t="shared" si="16"/>
        <v>Карамель жеміс-жидек қосылған</v>
      </c>
      <c r="L172" s="25" t="str">
        <f t="shared" si="16"/>
        <v>карамель с фруктово-ягодной начинкой</v>
      </c>
      <c r="M172" s="32" t="str">
        <f t="shared" si="16"/>
        <v>05 Запрос ценовых предложений посредством электронных закупок</v>
      </c>
      <c r="N172" s="91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 t="shared" ref="R172:R203" si="17">P172*Q172</f>
        <v>43355</v>
      </c>
      <c r="S172" s="28">
        <f t="shared" ref="S172:T191" si="18">R172*1.07</f>
        <v>46389.850000000006</v>
      </c>
      <c r="T172" s="28">
        <f t="shared" si="18"/>
        <v>49637.139500000012</v>
      </c>
      <c r="U172" s="32" t="s">
        <v>156</v>
      </c>
      <c r="V172" s="32" t="s">
        <v>530</v>
      </c>
      <c r="W172" s="95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89" t="s">
        <v>33</v>
      </c>
      <c r="F173" s="32" t="str">
        <f t="shared" si="16"/>
        <v>131 Приобретение продуктов питания</v>
      </c>
      <c r="G173" s="32" t="str">
        <f t="shared" si="16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6"/>
        <v>05 Запрос ценовых предложений посредством электронных закупок</v>
      </c>
      <c r="N173" s="91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 t="shared" si="17"/>
        <v>13960</v>
      </c>
      <c r="S173" s="28">
        <f t="shared" si="18"/>
        <v>14937.2</v>
      </c>
      <c r="T173" s="28">
        <f t="shared" si="18"/>
        <v>15982.804000000002</v>
      </c>
      <c r="U173" s="32" t="s">
        <v>153</v>
      </c>
      <c r="V173" s="32" t="s">
        <v>558</v>
      </c>
      <c r="W173" s="95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89" t="s">
        <v>33</v>
      </c>
      <c r="F174" s="32" t="str">
        <f t="shared" ref="F174:M174" si="19">F104</f>
        <v>131 Приобретение продуктов питания</v>
      </c>
      <c r="G174" s="32" t="str">
        <f t="shared" si="19"/>
        <v>1 Бюджет</v>
      </c>
      <c r="H174" s="30" t="str">
        <f t="shared" si="19"/>
        <v>10.61.11</v>
      </c>
      <c r="I174" s="27" t="str">
        <f t="shared" si="19"/>
        <v>күріш</v>
      </c>
      <c r="J174" s="27" t="str">
        <f t="shared" si="19"/>
        <v>рис очищенный</v>
      </c>
      <c r="K174" s="27" t="str">
        <f t="shared" si="19"/>
        <v>тазартылған</v>
      </c>
      <c r="L174" s="27" t="str">
        <f t="shared" si="19"/>
        <v>очищенный</v>
      </c>
      <c r="M174" s="32" t="str">
        <f t="shared" si="19"/>
        <v>05 Запрос ценовых предложений посредством электронных закупок</v>
      </c>
      <c r="N174" s="91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si="17"/>
        <v>17400</v>
      </c>
      <c r="S174" s="28">
        <f t="shared" si="18"/>
        <v>18618</v>
      </c>
      <c r="T174" s="28">
        <f t="shared" si="18"/>
        <v>19921.260000000002</v>
      </c>
      <c r="U174" s="32" t="s">
        <v>156</v>
      </c>
      <c r="V174" s="32" t="s">
        <v>530</v>
      </c>
      <c r="W174" s="95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89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1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 t="shared" si="17"/>
        <v>5200</v>
      </c>
      <c r="S175" s="28">
        <f t="shared" si="18"/>
        <v>5564</v>
      </c>
      <c r="T175" s="28">
        <f t="shared" si="18"/>
        <v>5953.4800000000005</v>
      </c>
      <c r="U175" s="32" t="s">
        <v>153</v>
      </c>
      <c r="V175" s="32" t="s">
        <v>558</v>
      </c>
      <c r="W175" s="95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89" t="s">
        <v>33</v>
      </c>
      <c r="F176" s="32" t="str">
        <f t="shared" ref="F176:M176" si="20">F105</f>
        <v>131 Приобретение продуктов питания</v>
      </c>
      <c r="G176" s="32" t="str">
        <f t="shared" si="20"/>
        <v>1 Бюджет</v>
      </c>
      <c r="H176" s="30" t="str">
        <f t="shared" si="20"/>
        <v>10.61.32</v>
      </c>
      <c r="I176" s="27" t="str">
        <f t="shared" si="20"/>
        <v>қарақұмық жармасы</v>
      </c>
      <c r="J176" s="27" t="str">
        <f t="shared" si="20"/>
        <v>крупа гречневая</v>
      </c>
      <c r="K176" s="27" t="str">
        <f t="shared" si="20"/>
        <v>тазартылған</v>
      </c>
      <c r="L176" s="27" t="str">
        <f t="shared" si="20"/>
        <v>очищенная</v>
      </c>
      <c r="M176" s="32" t="str">
        <f t="shared" si="20"/>
        <v>05 Запрос ценовых предложений посредством электронных закупок</v>
      </c>
      <c r="N176" s="91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8"/>
        <v>13353.6</v>
      </c>
      <c r="T176" s="28">
        <f t="shared" si="18"/>
        <v>14288.352000000001</v>
      </c>
      <c r="U176" s="32" t="s">
        <v>156</v>
      </c>
      <c r="V176" s="32" t="s">
        <v>530</v>
      </c>
      <c r="W176" s="95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89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1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 t="shared" si="17"/>
        <v>2520</v>
      </c>
      <c r="S177" s="28">
        <f t="shared" si="18"/>
        <v>2696.4</v>
      </c>
      <c r="T177" s="28">
        <f t="shared" si="18"/>
        <v>2885.1480000000001</v>
      </c>
      <c r="U177" s="32" t="s">
        <v>153</v>
      </c>
      <c r="V177" s="32" t="s">
        <v>558</v>
      </c>
      <c r="W177" s="95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89" t="s">
        <v>33</v>
      </c>
      <c r="F178" s="32" t="str">
        <f t="shared" ref="F178:M178" si="21">F106</f>
        <v>131 Приобретение продуктов питания</v>
      </c>
      <c r="G178" s="32" t="str">
        <f t="shared" si="21"/>
        <v>1 Бюджет</v>
      </c>
      <c r="H178" s="30" t="str">
        <f t="shared" si="21"/>
        <v>10.61.31</v>
      </c>
      <c r="I178" s="27" t="str">
        <f t="shared" si="21"/>
        <v>манка ұнтағы</v>
      </c>
      <c r="J178" s="27" t="str">
        <f t="shared" si="21"/>
        <v>крупа манная</v>
      </c>
      <c r="K178" s="27" t="str">
        <f t="shared" si="21"/>
        <v>тазартылған</v>
      </c>
      <c r="L178" s="27" t="str">
        <f t="shared" si="21"/>
        <v>очищенная</v>
      </c>
      <c r="M178" s="32" t="str">
        <f t="shared" si="21"/>
        <v>05 Запрос ценовых предложений посредством электронных закупок</v>
      </c>
      <c r="N178" s="91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8"/>
        <v>3413.3</v>
      </c>
      <c r="T178" s="28">
        <f t="shared" si="18"/>
        <v>3652.2310000000002</v>
      </c>
      <c r="U178" s="32" t="s">
        <v>156</v>
      </c>
      <c r="V178" s="32" t="s">
        <v>530</v>
      </c>
      <c r="W178" s="95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89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1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 t="shared" si="17"/>
        <v>784</v>
      </c>
      <c r="S179" s="28">
        <f t="shared" si="18"/>
        <v>838.88</v>
      </c>
      <c r="T179" s="28">
        <f t="shared" si="18"/>
        <v>897.60160000000008</v>
      </c>
      <c r="U179" s="32" t="s">
        <v>153</v>
      </c>
      <c r="V179" s="32" t="s">
        <v>558</v>
      </c>
      <c r="W179" s="95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89" t="s">
        <v>33</v>
      </c>
      <c r="F180" s="32" t="str">
        <f t="shared" ref="F180:M180" si="22">F107</f>
        <v>131 Приобретение продуктов питания</v>
      </c>
      <c r="G180" s="32" t="str">
        <f t="shared" si="22"/>
        <v>1 Бюджет</v>
      </c>
      <c r="H180" s="30" t="str">
        <f t="shared" si="22"/>
        <v>10.61.32</v>
      </c>
      <c r="I180" s="27" t="str">
        <f t="shared" si="22"/>
        <v xml:space="preserve"> Геркулес арпа ұнтағы</v>
      </c>
      <c r="J180" s="27" t="str">
        <f t="shared" si="22"/>
        <v>хлопья овсяные Геркулес</v>
      </c>
      <c r="K180" s="27" t="str">
        <f t="shared" si="22"/>
        <v>1 сорт</v>
      </c>
      <c r="L180" s="27" t="str">
        <f t="shared" si="22"/>
        <v>1 сорт</v>
      </c>
      <c r="M180" s="32" t="str">
        <f t="shared" si="22"/>
        <v>05 Запрос ценовых предложений посредством электронных закупок</v>
      </c>
      <c r="N180" s="91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8"/>
        <v>1530.1000000000001</v>
      </c>
      <c r="T180" s="28">
        <f t="shared" si="18"/>
        <v>1637.2070000000003</v>
      </c>
      <c r="U180" s="32" t="s">
        <v>156</v>
      </c>
      <c r="V180" s="32" t="s">
        <v>530</v>
      </c>
      <c r="W180" s="95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89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1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 t="shared" si="17"/>
        <v>944</v>
      </c>
      <c r="S181" s="28">
        <f t="shared" si="18"/>
        <v>1010.08</v>
      </c>
      <c r="T181" s="28">
        <f t="shared" si="18"/>
        <v>1080.7856000000002</v>
      </c>
      <c r="U181" s="32" t="s">
        <v>153</v>
      </c>
      <c r="V181" s="32" t="s">
        <v>558</v>
      </c>
      <c r="W181" s="95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89" t="s">
        <v>33</v>
      </c>
      <c r="F182" s="32" t="str">
        <f t="shared" ref="F182:M182" si="23">F108</f>
        <v>131 Приобретение продуктов питания</v>
      </c>
      <c r="G182" s="32" t="str">
        <f t="shared" si="23"/>
        <v>1 Бюджет</v>
      </c>
      <c r="H182" s="30" t="str">
        <f t="shared" si="23"/>
        <v>10.61.32</v>
      </c>
      <c r="I182" s="27" t="str">
        <f t="shared" si="23"/>
        <v>тары</v>
      </c>
      <c r="J182" s="27" t="str">
        <f t="shared" si="23"/>
        <v xml:space="preserve"> пшено</v>
      </c>
      <c r="K182" s="27" t="str">
        <f t="shared" si="23"/>
        <v>жылтырланған</v>
      </c>
      <c r="L182" s="27" t="str">
        <f t="shared" si="23"/>
        <v>шлифованное</v>
      </c>
      <c r="M182" s="32" t="str">
        <f t="shared" si="23"/>
        <v>05 Запрос ценовых предложений посредством электронных закупок</v>
      </c>
      <c r="N182" s="91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8"/>
        <v>9630</v>
      </c>
      <c r="T182" s="28">
        <f t="shared" si="18"/>
        <v>10304.1</v>
      </c>
      <c r="U182" s="32" t="s">
        <v>156</v>
      </c>
      <c r="V182" s="32" t="s">
        <v>530</v>
      </c>
      <c r="W182" s="95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89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1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 t="shared" si="17"/>
        <v>800</v>
      </c>
      <c r="S183" s="28">
        <f t="shared" si="18"/>
        <v>856</v>
      </c>
      <c r="T183" s="28">
        <f t="shared" si="18"/>
        <v>915.92000000000007</v>
      </c>
      <c r="U183" s="32" t="s">
        <v>153</v>
      </c>
      <c r="V183" s="32" t="s">
        <v>558</v>
      </c>
      <c r="W183" s="95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89" t="s">
        <v>33</v>
      </c>
      <c r="F184" s="32" t="str">
        <f t="shared" ref="F184:M184" si="24">F109</f>
        <v>131 Приобретение продуктов питания</v>
      </c>
      <c r="G184" s="32" t="str">
        <f t="shared" si="24"/>
        <v>1 Бюджет</v>
      </c>
      <c r="H184" s="30" t="str">
        <f t="shared" si="24"/>
        <v>10.61.32</v>
      </c>
      <c r="I184" s="35" t="str">
        <f t="shared" si="24"/>
        <v>арпа жармасы</v>
      </c>
      <c r="J184" s="35" t="str">
        <f t="shared" si="24"/>
        <v>крупа перловая</v>
      </c>
      <c r="K184" s="35" t="str">
        <f t="shared" si="24"/>
        <v>шлифованная</v>
      </c>
      <c r="L184" s="35" t="str">
        <f t="shared" si="24"/>
        <v>шлифованная</v>
      </c>
      <c r="M184" s="32" t="str">
        <f t="shared" si="24"/>
        <v>05 Запрос ценовых предложений посредством электронных закупок</v>
      </c>
      <c r="N184" s="91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8"/>
        <v>1883.2</v>
      </c>
      <c r="T184" s="28">
        <f t="shared" si="18"/>
        <v>2015.0240000000001</v>
      </c>
      <c r="U184" s="32" t="s">
        <v>156</v>
      </c>
      <c r="V184" s="32" t="s">
        <v>530</v>
      </c>
      <c r="W184" s="95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89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1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 t="shared" si="17"/>
        <v>885</v>
      </c>
      <c r="S185" s="28">
        <f t="shared" si="18"/>
        <v>946.95</v>
      </c>
      <c r="T185" s="28">
        <f t="shared" si="18"/>
        <v>1013.2365000000001</v>
      </c>
      <c r="U185" s="32" t="s">
        <v>153</v>
      </c>
      <c r="V185" s="32" t="s">
        <v>558</v>
      </c>
      <c r="W185" s="95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89" t="s">
        <v>33</v>
      </c>
      <c r="F186" s="32" t="str">
        <f t="shared" ref="F186:L189" si="25">F109</f>
        <v>131 Приобретение продуктов питания</v>
      </c>
      <c r="G186" s="32" t="str">
        <f t="shared" si="25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1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 t="shared" si="17"/>
        <v>6930</v>
      </c>
      <c r="S186" s="28">
        <f t="shared" si="18"/>
        <v>7415.1</v>
      </c>
      <c r="T186" s="28">
        <f t="shared" si="18"/>
        <v>7934.1570000000011</v>
      </c>
      <c r="U186" s="32" t="s">
        <v>156</v>
      </c>
      <c r="V186" s="32" t="s">
        <v>530</v>
      </c>
      <c r="W186" s="95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89" t="s">
        <v>33</v>
      </c>
      <c r="F187" s="32" t="str">
        <f t="shared" si="25"/>
        <v>131 Приобретение продуктов питания</v>
      </c>
      <c r="G187" s="32" t="str">
        <f t="shared" si="25"/>
        <v>1 Бюджет</v>
      </c>
      <c r="H187" s="30" t="str">
        <f t="shared" si="25"/>
        <v>01.11.75</v>
      </c>
      <c r="I187" s="35" t="str">
        <f t="shared" si="25"/>
        <v>горох</v>
      </c>
      <c r="J187" s="35" t="str">
        <f t="shared" si="25"/>
        <v>горох</v>
      </c>
      <c r="K187" s="35" t="str">
        <f t="shared" si="25"/>
        <v>жарылған, майдаланған</v>
      </c>
      <c r="L187" s="35" t="str">
        <f t="shared" si="25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1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8"/>
        <v>1420.96</v>
      </c>
      <c r="T187" s="28">
        <f t="shared" si="18"/>
        <v>1520.4272000000001</v>
      </c>
      <c r="U187" s="32" t="s">
        <v>153</v>
      </c>
      <c r="V187" s="32" t="s">
        <v>558</v>
      </c>
      <c r="W187" s="95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89" t="s">
        <v>33</v>
      </c>
      <c r="F188" s="32" t="str">
        <f t="shared" si="25"/>
        <v>131 Приобретение продуктов питания</v>
      </c>
      <c r="G188" s="32" t="str">
        <f t="shared" si="25"/>
        <v>1 Бюджет</v>
      </c>
      <c r="H188" s="30" t="str">
        <f t="shared" si="25"/>
        <v>10.61.32</v>
      </c>
      <c r="I188" s="35" t="str">
        <f t="shared" si="25"/>
        <v>арпа жармасы</v>
      </c>
      <c r="J188" s="35" t="str">
        <f t="shared" si="25"/>
        <v>крупа ячневая</v>
      </c>
      <c r="K188" s="35" t="str">
        <f t="shared" si="25"/>
        <v>тазартылған</v>
      </c>
      <c r="L188" s="35" t="str">
        <f t="shared" si="25"/>
        <v>очищенная</v>
      </c>
      <c r="M188" s="32" t="str">
        <f>M111</f>
        <v>05 Запрос ценовых предложений посредством электронных закупок</v>
      </c>
      <c r="N188" s="91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8"/>
        <v>3466.8</v>
      </c>
      <c r="T188" s="28">
        <f t="shared" si="18"/>
        <v>3709.4760000000006</v>
      </c>
      <c r="U188" s="32" t="s">
        <v>156</v>
      </c>
      <c r="V188" s="32" t="s">
        <v>530</v>
      </c>
      <c r="W188" s="95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89" t="s">
        <v>33</v>
      </c>
      <c r="F189" s="32" t="str">
        <f t="shared" si="25"/>
        <v>131 Приобретение продуктов питания</v>
      </c>
      <c r="G189" s="32" t="str">
        <f t="shared" si="25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1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 t="shared" si="17"/>
        <v>700</v>
      </c>
      <c r="S189" s="28">
        <f t="shared" si="18"/>
        <v>749</v>
      </c>
      <c r="T189" s="28">
        <f t="shared" si="18"/>
        <v>801.43000000000006</v>
      </c>
      <c r="U189" s="32" t="s">
        <v>153</v>
      </c>
      <c r="V189" s="32" t="s">
        <v>558</v>
      </c>
      <c r="W189" s="95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89" t="s">
        <v>33</v>
      </c>
      <c r="F190" s="32" t="str">
        <f t="shared" ref="F190:M190" si="26">F112</f>
        <v>131 Приобретение продуктов питания</v>
      </c>
      <c r="G190" s="32" t="str">
        <f t="shared" si="26"/>
        <v>1 Бюджет</v>
      </c>
      <c r="H190" s="30" t="str">
        <f t="shared" si="26"/>
        <v>10.61.31</v>
      </c>
      <c r="I190" s="27" t="str">
        <f t="shared" si="26"/>
        <v>бидай жармасы</v>
      </c>
      <c r="J190" s="27" t="str">
        <f t="shared" si="26"/>
        <v>крупа пшеничная</v>
      </c>
      <c r="K190" s="27" t="str">
        <f t="shared" si="26"/>
        <v xml:space="preserve"> майдаланған</v>
      </c>
      <c r="L190" s="27" t="str">
        <f t="shared" si="26"/>
        <v>шлифованная</v>
      </c>
      <c r="M190" s="32" t="str">
        <f t="shared" si="26"/>
        <v>05 Запрос ценовых предложений посредством электронных закупок</v>
      </c>
      <c r="N190" s="91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8"/>
        <v>2792.7000000000003</v>
      </c>
      <c r="T190" s="28">
        <f t="shared" si="18"/>
        <v>2988.1890000000003</v>
      </c>
      <c r="U190" s="32" t="s">
        <v>156</v>
      </c>
      <c r="V190" s="32" t="s">
        <v>530</v>
      </c>
      <c r="W190" s="95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89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1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 t="shared" si="17"/>
        <v>576</v>
      </c>
      <c r="S191" s="28">
        <f t="shared" si="18"/>
        <v>616.32000000000005</v>
      </c>
      <c r="T191" s="28">
        <f t="shared" si="18"/>
        <v>659.46240000000012</v>
      </c>
      <c r="U191" s="32" t="s">
        <v>153</v>
      </c>
      <c r="V191" s="32" t="s">
        <v>558</v>
      </c>
      <c r="W191" s="95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89" t="s">
        <v>33</v>
      </c>
      <c r="F192" s="32" t="str">
        <f t="shared" ref="F192:M192" si="27">F113</f>
        <v>131 Приобретение продуктов питания</v>
      </c>
      <c r="G192" s="32" t="str">
        <f t="shared" si="27"/>
        <v>1 Бюджет</v>
      </c>
      <c r="H192" s="30" t="str">
        <f t="shared" si="27"/>
        <v>10.73.11</v>
      </c>
      <c r="I192" s="27" t="str">
        <f t="shared" si="27"/>
        <v>макарон</v>
      </c>
      <c r="J192" s="27" t="str">
        <f t="shared" si="27"/>
        <v>макароны</v>
      </c>
      <c r="K192" s="27" t="str">
        <f t="shared" si="27"/>
        <v>1 сорт</v>
      </c>
      <c r="L192" s="27" t="str">
        <f t="shared" si="27"/>
        <v>1 сорт</v>
      </c>
      <c r="M192" s="32" t="str">
        <f t="shared" si="27"/>
        <v>05 Запрос ценовых предложений посредством электронных закупок</v>
      </c>
      <c r="N192" s="91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ref="S192:T211" si="28">R192*1.07</f>
        <v>10035.530000000001</v>
      </c>
      <c r="T192" s="28">
        <f t="shared" si="28"/>
        <v>10738.017100000001</v>
      </c>
      <c r="U192" s="32" t="s">
        <v>156</v>
      </c>
      <c r="V192" s="32" t="s">
        <v>530</v>
      </c>
      <c r="W192" s="95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89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1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 t="shared" si="17"/>
        <v>2704</v>
      </c>
      <c r="S193" s="28">
        <f t="shared" si="28"/>
        <v>2893.28</v>
      </c>
      <c r="T193" s="28">
        <f t="shared" si="28"/>
        <v>3095.8096000000005</v>
      </c>
      <c r="U193" s="32" t="s">
        <v>153</v>
      </c>
      <c r="V193" s="32" t="s">
        <v>558</v>
      </c>
      <c r="W193" s="95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89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1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28"/>
        <v>41094.420000000006</v>
      </c>
      <c r="T194" s="28">
        <f t="shared" si="28"/>
        <v>43971.029400000007</v>
      </c>
      <c r="U194" s="32" t="s">
        <v>156</v>
      </c>
      <c r="V194" s="32" t="s">
        <v>530</v>
      </c>
      <c r="W194" s="95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89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1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 t="shared" si="17"/>
        <v>9200</v>
      </c>
      <c r="S195" s="28">
        <f t="shared" si="28"/>
        <v>9844</v>
      </c>
      <c r="T195" s="28">
        <f t="shared" si="28"/>
        <v>10533.08</v>
      </c>
      <c r="U195" s="32" t="s">
        <v>153</v>
      </c>
      <c r="V195" s="32" t="s">
        <v>558</v>
      </c>
      <c r="W195" s="95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89" t="s">
        <v>33</v>
      </c>
      <c r="F196" s="32" t="str">
        <f t="shared" ref="F196:M203" si="29">F115</f>
        <v>131 Приобретение продуктов питания</v>
      </c>
      <c r="G196" s="32" t="str">
        <f t="shared" si="29"/>
        <v>1 Бюджет</v>
      </c>
      <c r="H196" s="30" t="str">
        <f t="shared" si="29"/>
        <v>10.51.30</v>
      </c>
      <c r="I196" s="35" t="str">
        <f t="shared" si="29"/>
        <v>сары май</v>
      </c>
      <c r="J196" s="35" t="str">
        <f t="shared" si="29"/>
        <v xml:space="preserve">Масло сливочное </v>
      </c>
      <c r="K196" s="35" t="str">
        <f t="shared" si="29"/>
        <v>майл. 72%</v>
      </c>
      <c r="L196" s="35" t="str">
        <f t="shared" si="29"/>
        <v>жир.72%</v>
      </c>
      <c r="M196" s="32" t="str">
        <f t="shared" si="29"/>
        <v>05 Запрос ценовых предложений посредством электронных закупок</v>
      </c>
      <c r="N196" s="91" t="s">
        <v>235</v>
      </c>
      <c r="O196" s="32" t="str">
        <f t="shared" ref="O196:O204" si="30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28"/>
        <v>15878.800000000001</v>
      </c>
      <c r="T196" s="28">
        <f t="shared" si="28"/>
        <v>16990.316000000003</v>
      </c>
      <c r="U196" s="32" t="s">
        <v>156</v>
      </c>
      <c r="V196" s="32" t="s">
        <v>533</v>
      </c>
      <c r="W196" s="95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89" t="s">
        <v>33</v>
      </c>
      <c r="F197" s="32" t="str">
        <f t="shared" si="29"/>
        <v>131 Приобретение продуктов питания</v>
      </c>
      <c r="G197" s="32" t="str">
        <f t="shared" si="29"/>
        <v>1 Бюджет</v>
      </c>
      <c r="H197" s="36" t="str">
        <f t="shared" si="29"/>
        <v>10.51.11</v>
      </c>
      <c r="I197" s="27" t="str">
        <f t="shared" si="29"/>
        <v>сүт</v>
      </c>
      <c r="J197" s="27" t="str">
        <f t="shared" si="29"/>
        <v xml:space="preserve">Молоко </v>
      </c>
      <c r="K197" s="27" t="str">
        <f t="shared" si="29"/>
        <v>табиғи,пастеризілген,         майл. 3,2%</v>
      </c>
      <c r="L197" s="27" t="str">
        <f t="shared" si="29"/>
        <v>натуральное,пастеризованное,         жир.3,2%</v>
      </c>
      <c r="M197" s="32" t="str">
        <f t="shared" si="29"/>
        <v>05 Запрос ценовых предложений посредством электронных закупок</v>
      </c>
      <c r="N197" s="91" t="s">
        <v>235</v>
      </c>
      <c r="O197" s="32" t="str">
        <f t="shared" si="30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si="28"/>
        <v>23256.45</v>
      </c>
      <c r="T197" s="28">
        <f t="shared" si="28"/>
        <v>24884.401500000004</v>
      </c>
      <c r="U197" s="32" t="s">
        <v>156</v>
      </c>
      <c r="V197" s="32" t="s">
        <v>533</v>
      </c>
      <c r="W197" s="95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89" t="s">
        <v>33</v>
      </c>
      <c r="F198" s="32" t="str">
        <f t="shared" si="29"/>
        <v>131 Приобретение продуктов питания</v>
      </c>
      <c r="G198" s="32" t="str">
        <f t="shared" si="29"/>
        <v>1 Бюджет</v>
      </c>
      <c r="H198" s="36" t="str">
        <f t="shared" si="29"/>
        <v>10.51.56</v>
      </c>
      <c r="I198" s="27" t="str">
        <f t="shared" si="29"/>
        <v>айран</v>
      </c>
      <c r="J198" s="27" t="str">
        <f t="shared" si="29"/>
        <v xml:space="preserve">Кефир </v>
      </c>
      <c r="K198" s="27" t="str">
        <f t="shared" si="29"/>
        <v>майл. 2,5%</v>
      </c>
      <c r="L198" s="27" t="str">
        <f t="shared" si="29"/>
        <v>жирность 2,5%</v>
      </c>
      <c r="M198" s="32" t="str">
        <f t="shared" si="29"/>
        <v>05 Запрос ценовых предложений посредством электронных закупок</v>
      </c>
      <c r="N198" s="91" t="s">
        <v>235</v>
      </c>
      <c r="O198" s="32" t="str">
        <f t="shared" si="30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8"/>
        <v>17526.600000000002</v>
      </c>
      <c r="T198" s="28">
        <f t="shared" si="28"/>
        <v>18753.462000000003</v>
      </c>
      <c r="U198" s="32" t="s">
        <v>156</v>
      </c>
      <c r="V198" s="32" t="s">
        <v>533</v>
      </c>
      <c r="W198" s="95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89" t="s">
        <v>33</v>
      </c>
      <c r="F199" s="32" t="str">
        <f t="shared" si="29"/>
        <v>131 Приобретение продуктов питания</v>
      </c>
      <c r="G199" s="32" t="str">
        <f t="shared" si="29"/>
        <v>1 Бюджет</v>
      </c>
      <c r="H199" s="30" t="str">
        <f t="shared" si="29"/>
        <v>10.61.21</v>
      </c>
      <c r="I199" s="27" t="str">
        <f t="shared" si="29"/>
        <v>ұн</v>
      </c>
      <c r="J199" s="27" t="str">
        <f t="shared" si="29"/>
        <v xml:space="preserve">Мука </v>
      </c>
      <c r="K199" s="27" t="str">
        <f t="shared" si="29"/>
        <v>бидай 1сорт</v>
      </c>
      <c r="L199" s="27" t="str">
        <f t="shared" si="29"/>
        <v>пшеничная  1сорт</v>
      </c>
      <c r="M199" s="32" t="str">
        <f t="shared" si="29"/>
        <v>05 Запрос ценовых предложений посредством электронных закупок</v>
      </c>
      <c r="N199" s="91" t="s">
        <v>235</v>
      </c>
      <c r="O199" s="32" t="str">
        <f t="shared" si="30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8"/>
        <v>1530.1000000000001</v>
      </c>
      <c r="T199" s="28">
        <f t="shared" si="28"/>
        <v>1637.2070000000003</v>
      </c>
      <c r="U199" s="32" t="s">
        <v>153</v>
      </c>
      <c r="V199" s="32" t="s">
        <v>558</v>
      </c>
      <c r="W199" s="95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89" t="s">
        <v>33</v>
      </c>
      <c r="F200" s="32" t="str">
        <f t="shared" si="29"/>
        <v>131 Приобретение продуктов питания</v>
      </c>
      <c r="G200" s="32" t="str">
        <f t="shared" si="29"/>
        <v>1 Бюджет</v>
      </c>
      <c r="H200" s="30" t="str">
        <f t="shared" si="29"/>
        <v>10.11.31</v>
      </c>
      <c r="I200" s="27" t="str">
        <f t="shared" si="29"/>
        <v>сиыр еті</v>
      </c>
      <c r="J200" s="27" t="str">
        <f t="shared" si="29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1" t="s">
        <v>235</v>
      </c>
      <c r="O200" s="32" t="str">
        <f t="shared" si="30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8"/>
        <v>85486.58</v>
      </c>
      <c r="T200" s="28">
        <f t="shared" si="28"/>
        <v>91470.640600000013</v>
      </c>
      <c r="U200" s="32" t="s">
        <v>156</v>
      </c>
      <c r="V200" s="32" t="s">
        <v>533</v>
      </c>
      <c r="W200" s="95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89" t="s">
        <v>33</v>
      </c>
      <c r="F201" s="32" t="str">
        <f t="shared" si="29"/>
        <v>131 Приобретение продуктов питания</v>
      </c>
      <c r="G201" s="32" t="str">
        <f t="shared" si="29"/>
        <v>1 Бюджет</v>
      </c>
      <c r="H201" s="30" t="str">
        <f t="shared" si="29"/>
        <v>10.12.20</v>
      </c>
      <c r="I201" s="27" t="str">
        <f t="shared" si="29"/>
        <v>құс еті</v>
      </c>
      <c r="J201" s="27" t="str">
        <f t="shared" si="29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1" t="s">
        <v>235</v>
      </c>
      <c r="O201" s="32" t="str">
        <f t="shared" si="30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8"/>
        <v>16338.900000000001</v>
      </c>
      <c r="T201" s="28">
        <f t="shared" si="28"/>
        <v>17482.623000000003</v>
      </c>
      <c r="U201" s="32" t="s">
        <v>156</v>
      </c>
      <c r="V201" s="32" t="s">
        <v>533</v>
      </c>
      <c r="W201" s="95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89" t="s">
        <v>33</v>
      </c>
      <c r="F202" s="32" t="str">
        <f t="shared" si="29"/>
        <v>131 Приобретение продуктов питания</v>
      </c>
      <c r="G202" s="32" t="str">
        <f t="shared" si="29"/>
        <v>1 Бюджет</v>
      </c>
      <c r="H202" s="30" t="str">
        <f t="shared" si="29"/>
        <v>10.13.14</v>
      </c>
      <c r="I202" s="27" t="str">
        <f t="shared" si="29"/>
        <v>шұжық</v>
      </c>
      <c r="J202" s="27" t="str">
        <f t="shared" si="29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1" t="s">
        <v>235</v>
      </c>
      <c r="O202" s="32" t="str">
        <f t="shared" si="30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8"/>
        <v>9917.83</v>
      </c>
      <c r="T202" s="28">
        <f t="shared" si="28"/>
        <v>10612.078100000001</v>
      </c>
      <c r="U202" s="32" t="s">
        <v>156</v>
      </c>
      <c r="V202" s="32" t="s">
        <v>533</v>
      </c>
      <c r="W202" s="95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89" t="s">
        <v>33</v>
      </c>
      <c r="F203" s="32" t="str">
        <f t="shared" si="29"/>
        <v>131 Приобретение продуктов питания</v>
      </c>
      <c r="G203" s="32" t="str">
        <f t="shared" si="29"/>
        <v>1 Бюджет</v>
      </c>
      <c r="H203" s="30" t="str">
        <f t="shared" si="29"/>
        <v>10.32.11</v>
      </c>
      <c r="I203" s="35" t="str">
        <f t="shared" si="29"/>
        <v>көкөніс шырыны</v>
      </c>
      <c r="J203" s="35" t="str">
        <f t="shared" si="29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1" t="s">
        <v>235</v>
      </c>
      <c r="O203" s="32" t="str">
        <f t="shared" si="30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8"/>
        <v>124361.82</v>
      </c>
      <c r="T203" s="28">
        <f t="shared" si="28"/>
        <v>133067.14740000002</v>
      </c>
      <c r="U203" s="32" t="s">
        <v>156</v>
      </c>
      <c r="V203" s="32" t="s">
        <v>530</v>
      </c>
      <c r="W203" s="95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89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1" t="s">
        <v>235</v>
      </c>
      <c r="O204" s="32" t="str">
        <f t="shared" si="30"/>
        <v>166 Килограмм</v>
      </c>
      <c r="P204" s="28">
        <v>293</v>
      </c>
      <c r="Q204" s="28">
        <v>114</v>
      </c>
      <c r="R204" s="28">
        <f t="shared" ref="R204:R235" si="31">P204*Q204</f>
        <v>33402</v>
      </c>
      <c r="S204" s="28">
        <f t="shared" si="28"/>
        <v>35740.14</v>
      </c>
      <c r="T204" s="28">
        <f t="shared" si="28"/>
        <v>38241.949800000002</v>
      </c>
      <c r="U204" s="32" t="s">
        <v>153</v>
      </c>
      <c r="V204" s="32" t="s">
        <v>558</v>
      </c>
      <c r="W204" s="95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89" t="s">
        <v>33</v>
      </c>
      <c r="F205" s="32" t="str">
        <f t="shared" ref="F205:M207" si="32">F123</f>
        <v>131 Приобретение продуктов питания</v>
      </c>
      <c r="G205" s="32" t="str">
        <f t="shared" si="32"/>
        <v>1 Бюджет</v>
      </c>
      <c r="H205" s="30" t="str">
        <f t="shared" si="32"/>
        <v>10.20.14</v>
      </c>
      <c r="I205" s="32" t="str">
        <f t="shared" si="32"/>
        <v>балық</v>
      </c>
      <c r="J205" s="32" t="str">
        <f t="shared" si="32"/>
        <v xml:space="preserve">Рыба </v>
      </c>
      <c r="K205" s="32" t="str">
        <f t="shared" si="32"/>
        <v>минтай қара еті, қатырылған</v>
      </c>
      <c r="L205" s="32" t="str">
        <f t="shared" si="32"/>
        <v>филе минтая,мороженое</v>
      </c>
      <c r="M205" s="32" t="str">
        <f t="shared" si="32"/>
        <v>05 Запрос ценовых предложений посредством электронных закупок</v>
      </c>
      <c r="N205" s="91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31"/>
        <v>25530</v>
      </c>
      <c r="S205" s="28">
        <f t="shared" si="28"/>
        <v>27317.100000000002</v>
      </c>
      <c r="T205" s="28">
        <f t="shared" si="28"/>
        <v>29229.297000000002</v>
      </c>
      <c r="U205" s="32" t="s">
        <v>156</v>
      </c>
      <c r="V205" s="32" t="s">
        <v>533</v>
      </c>
      <c r="W205" s="95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89" t="s">
        <v>33</v>
      </c>
      <c r="F206" s="32" t="str">
        <f t="shared" si="32"/>
        <v>131 Приобретение продуктов питания</v>
      </c>
      <c r="G206" s="32" t="str">
        <f t="shared" si="32"/>
        <v>1 Бюджет</v>
      </c>
      <c r="H206" s="30" t="str">
        <f t="shared" si="32"/>
        <v>10.20.23</v>
      </c>
      <c r="I206" s="27" t="str">
        <f t="shared" si="32"/>
        <v>Сельдь</v>
      </c>
      <c r="J206" s="27" t="str">
        <f t="shared" si="32"/>
        <v>Сельдь</v>
      </c>
      <c r="K206" s="27" t="str">
        <f t="shared" si="32"/>
        <v>тұзды</v>
      </c>
      <c r="L206" s="27" t="str">
        <f t="shared" si="32"/>
        <v>соленая</v>
      </c>
      <c r="M206" s="32" t="str">
        <f t="shared" si="32"/>
        <v>05 Запрос ценовых предложений посредством электронных закупок</v>
      </c>
      <c r="N206" s="91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31"/>
        <v>2322</v>
      </c>
      <c r="S206" s="28">
        <f t="shared" si="28"/>
        <v>2484.54</v>
      </c>
      <c r="T206" s="28">
        <f t="shared" si="28"/>
        <v>2658.4578000000001</v>
      </c>
      <c r="U206" s="32" t="s">
        <v>156</v>
      </c>
      <c r="V206" s="32" t="s">
        <v>533</v>
      </c>
      <c r="W206" s="95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89" t="s">
        <v>33</v>
      </c>
      <c r="F207" s="32" t="str">
        <f t="shared" si="32"/>
        <v>131 Приобретение продуктов питания</v>
      </c>
      <c r="G207" s="32" t="str">
        <f t="shared" si="32"/>
        <v>1 Бюджет</v>
      </c>
      <c r="H207" s="30" t="str">
        <f t="shared" si="32"/>
        <v>10.81.12</v>
      </c>
      <c r="I207" s="27" t="str">
        <f t="shared" si="32"/>
        <v>қант</v>
      </c>
      <c r="J207" s="27" t="str">
        <f t="shared" si="32"/>
        <v>Сахар</v>
      </c>
      <c r="K207" s="27" t="str">
        <f t="shared" si="32"/>
        <v>құмды,рафинирілген</v>
      </c>
      <c r="L207" s="27" t="str">
        <f t="shared" si="32"/>
        <v>песок,рафинированный</v>
      </c>
      <c r="M207" s="32" t="str">
        <f t="shared" si="32"/>
        <v>05 Запрос ценовых предложений посредством электронных закупок</v>
      </c>
      <c r="N207" s="91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31"/>
        <v>67650</v>
      </c>
      <c r="S207" s="28">
        <f t="shared" si="28"/>
        <v>72385.5</v>
      </c>
      <c r="T207" s="28">
        <f t="shared" si="28"/>
        <v>77452.485000000001</v>
      </c>
      <c r="U207" s="32" t="s">
        <v>156</v>
      </c>
      <c r="V207" s="32" t="s">
        <v>530</v>
      </c>
      <c r="W207" s="95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89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1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 t="shared" si="31"/>
        <v>16200</v>
      </c>
      <c r="S208" s="28">
        <f t="shared" si="28"/>
        <v>17334</v>
      </c>
      <c r="T208" s="28">
        <f t="shared" si="28"/>
        <v>18547.38</v>
      </c>
      <c r="U208" s="32" t="s">
        <v>153</v>
      </c>
      <c r="V208" s="32" t="s">
        <v>558</v>
      </c>
      <c r="W208" s="95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89" t="s">
        <v>33</v>
      </c>
      <c r="F209" s="32" t="str">
        <f t="shared" ref="F209:M209" si="33">F126</f>
        <v>131 Приобретение продуктов питания</v>
      </c>
      <c r="G209" s="32" t="str">
        <f t="shared" si="33"/>
        <v>1 Бюджет</v>
      </c>
      <c r="H209" s="30" t="str">
        <f t="shared" si="33"/>
        <v>10.51.56</v>
      </c>
      <c r="I209" s="27" t="str">
        <f t="shared" si="33"/>
        <v>қаймақ</v>
      </c>
      <c r="J209" s="27" t="str">
        <f t="shared" si="33"/>
        <v xml:space="preserve">Сметана </v>
      </c>
      <c r="K209" s="27" t="str">
        <f t="shared" si="33"/>
        <v>майл.20%</v>
      </c>
      <c r="L209" s="27" t="str">
        <f t="shared" si="33"/>
        <v>жир.20%</v>
      </c>
      <c r="M209" s="32" t="str">
        <f t="shared" si="33"/>
        <v>05 Запрос ценовых предложений посредством электронных закупок</v>
      </c>
      <c r="N209" s="91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31"/>
        <v>5040</v>
      </c>
      <c r="S209" s="28">
        <f t="shared" si="28"/>
        <v>5392.8</v>
      </c>
      <c r="T209" s="28">
        <f t="shared" si="28"/>
        <v>5770.2960000000003</v>
      </c>
      <c r="U209" s="32" t="s">
        <v>156</v>
      </c>
      <c r="V209" s="32" t="s">
        <v>533</v>
      </c>
      <c r="W209" s="95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89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1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31"/>
        <v>145400</v>
      </c>
      <c r="S210" s="28">
        <f t="shared" si="28"/>
        <v>155578</v>
      </c>
      <c r="T210" s="28">
        <f t="shared" si="28"/>
        <v>166468.46000000002</v>
      </c>
      <c r="U210" s="32" t="s">
        <v>156</v>
      </c>
      <c r="V210" s="32" t="s">
        <v>530</v>
      </c>
      <c r="W210" s="95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89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1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 t="shared" si="31"/>
        <v>40392</v>
      </c>
      <c r="S211" s="28">
        <f t="shared" si="28"/>
        <v>43219.44</v>
      </c>
      <c r="T211" s="28">
        <f t="shared" si="28"/>
        <v>46244.800800000005</v>
      </c>
      <c r="U211" s="32" t="s">
        <v>153</v>
      </c>
      <c r="V211" s="32" t="s">
        <v>558</v>
      </c>
      <c r="W211" s="95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89" t="s">
        <v>33</v>
      </c>
      <c r="F212" s="32" t="str">
        <f t="shared" ref="F212:M212" si="34">F128</f>
        <v>131 Приобретение продуктов питания</v>
      </c>
      <c r="G212" s="32" t="str">
        <f t="shared" si="34"/>
        <v>1 Бюджет</v>
      </c>
      <c r="H212" s="30" t="str">
        <f t="shared" si="34"/>
        <v>10.84.30</v>
      </c>
      <c r="I212" s="27" t="str">
        <f t="shared" si="34"/>
        <v>тұз</v>
      </c>
      <c r="J212" s="27" t="str">
        <f t="shared" si="34"/>
        <v>Соль</v>
      </c>
      <c r="K212" s="27" t="str">
        <f t="shared" si="34"/>
        <v>ас ,йодталған</v>
      </c>
      <c r="L212" s="27" t="str">
        <f t="shared" si="34"/>
        <v>пищевая ,йодированная</v>
      </c>
      <c r="M212" s="32" t="str">
        <f t="shared" si="34"/>
        <v>05 Запрос ценовых предложений посредством электронных закупок</v>
      </c>
      <c r="N212" s="91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31"/>
        <v>1350</v>
      </c>
      <c r="S212" s="28">
        <f t="shared" ref="S212:T231" si="35">R212*1.07</f>
        <v>1444.5</v>
      </c>
      <c r="T212" s="28">
        <f t="shared" si="35"/>
        <v>1545.615</v>
      </c>
      <c r="U212" s="32" t="s">
        <v>156</v>
      </c>
      <c r="V212" s="32" t="s">
        <v>530</v>
      </c>
      <c r="W212" s="95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89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1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 t="shared" si="31"/>
        <v>435</v>
      </c>
      <c r="S213" s="28">
        <f t="shared" si="35"/>
        <v>465.45000000000005</v>
      </c>
      <c r="T213" s="28">
        <f t="shared" si="35"/>
        <v>498.03150000000005</v>
      </c>
      <c r="U213" s="32" t="s">
        <v>156</v>
      </c>
      <c r="V213" s="32" t="s">
        <v>530</v>
      </c>
      <c r="W213" s="95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89" t="s">
        <v>33</v>
      </c>
      <c r="F214" s="32" t="str">
        <f t="shared" ref="F214:M219" si="36">F129</f>
        <v>131 Приобретение продуктов питания</v>
      </c>
      <c r="G214" s="32" t="str">
        <f t="shared" si="36"/>
        <v>1 Бюджет</v>
      </c>
      <c r="H214" s="32" t="str">
        <f t="shared" si="36"/>
        <v>10.51.40</v>
      </c>
      <c r="I214" s="32" t="str">
        <f t="shared" si="36"/>
        <v xml:space="preserve">Сыр </v>
      </c>
      <c r="J214" s="32" t="str">
        <f t="shared" si="36"/>
        <v xml:space="preserve">Сыр </v>
      </c>
      <c r="K214" s="32" t="str">
        <f t="shared" si="36"/>
        <v>сычужды, қатты</v>
      </c>
      <c r="L214" s="32" t="str">
        <f t="shared" si="36"/>
        <v>сычужный,твердый</v>
      </c>
      <c r="M214" s="32" t="str">
        <f t="shared" si="36"/>
        <v>05 Запрос ценовых предложений посредством электронных закупок</v>
      </c>
      <c r="N214" s="91" t="s">
        <v>235</v>
      </c>
      <c r="O214" s="32" t="str">
        <f t="shared" ref="O214:O220" si="37">O129</f>
        <v>166 Килограмм</v>
      </c>
      <c r="P214" s="28">
        <v>12</v>
      </c>
      <c r="Q214" s="28">
        <v>1000</v>
      </c>
      <c r="R214" s="28">
        <f t="shared" si="31"/>
        <v>12000</v>
      </c>
      <c r="S214" s="28">
        <f t="shared" si="35"/>
        <v>12840</v>
      </c>
      <c r="T214" s="28">
        <f t="shared" si="35"/>
        <v>13738.800000000001</v>
      </c>
      <c r="U214" s="72" t="s">
        <v>156</v>
      </c>
      <c r="V214" s="32" t="s">
        <v>533</v>
      </c>
      <c r="W214" s="95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89" t="s">
        <v>33</v>
      </c>
      <c r="F215" s="32" t="str">
        <f t="shared" si="36"/>
        <v>131 Приобретение продуктов питания</v>
      </c>
      <c r="G215" s="32" t="str">
        <f t="shared" si="36"/>
        <v>1 Бюджет</v>
      </c>
      <c r="H215" s="32" t="str">
        <f t="shared" si="36"/>
        <v>10.51.40</v>
      </c>
      <c r="I215" s="32" t="str">
        <f t="shared" si="36"/>
        <v>Ірімшік сырогі</v>
      </c>
      <c r="J215" s="32" t="str">
        <f t="shared" si="36"/>
        <v xml:space="preserve">Творожные сырки </v>
      </c>
      <c r="K215" s="32" t="str">
        <f t="shared" si="36"/>
        <v>майл. 4,5%</v>
      </c>
      <c r="L215" s="32" t="str">
        <f t="shared" si="36"/>
        <v>жир 4,5%</v>
      </c>
      <c r="M215" s="32" t="str">
        <f t="shared" si="36"/>
        <v>05 Запрос ценовых предложений посредством электронных закупок</v>
      </c>
      <c r="N215" s="91" t="s">
        <v>235</v>
      </c>
      <c r="O215" s="32" t="str">
        <f t="shared" si="37"/>
        <v>166 Килограмм</v>
      </c>
      <c r="P215" s="28">
        <v>44</v>
      </c>
      <c r="Q215" s="28">
        <v>600</v>
      </c>
      <c r="R215" s="28">
        <f t="shared" si="31"/>
        <v>26400</v>
      </c>
      <c r="S215" s="28">
        <f t="shared" si="35"/>
        <v>28248</v>
      </c>
      <c r="T215" s="28">
        <f t="shared" si="35"/>
        <v>30225.360000000001</v>
      </c>
      <c r="U215" s="72" t="s">
        <v>156</v>
      </c>
      <c r="V215" s="32" t="s">
        <v>533</v>
      </c>
      <c r="W215" s="95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89" t="s">
        <v>33</v>
      </c>
      <c r="F216" s="32" t="str">
        <f t="shared" si="36"/>
        <v>131 Приобретение продуктов питания</v>
      </c>
      <c r="G216" s="32" t="str">
        <f t="shared" si="36"/>
        <v>1 Бюджет</v>
      </c>
      <c r="H216" s="32" t="str">
        <f t="shared" si="36"/>
        <v>10.71.11</v>
      </c>
      <c r="I216" s="32" t="str">
        <f t="shared" si="36"/>
        <v>нан</v>
      </c>
      <c r="J216" s="32" t="str">
        <f t="shared" si="36"/>
        <v xml:space="preserve">Хлеб </v>
      </c>
      <c r="K216" s="32" t="str">
        <f t="shared" si="36"/>
        <v>бидай 1сорт</v>
      </c>
      <c r="L216" s="32" t="str">
        <f t="shared" si="36"/>
        <v>из пшеничной муки 1 с</v>
      </c>
      <c r="M216" s="32" t="str">
        <f t="shared" si="36"/>
        <v>05 Запрос ценовых предложений посредством электронных закупок</v>
      </c>
      <c r="N216" s="91" t="s">
        <v>235</v>
      </c>
      <c r="O216" s="32" t="str">
        <f t="shared" si="37"/>
        <v>166 Килограмм</v>
      </c>
      <c r="P216" s="171">
        <v>105</v>
      </c>
      <c r="Q216" s="171">
        <v>65</v>
      </c>
      <c r="R216" s="28">
        <f t="shared" si="31"/>
        <v>6825</v>
      </c>
      <c r="S216" s="28">
        <f t="shared" si="35"/>
        <v>7302.75</v>
      </c>
      <c r="T216" s="28">
        <f t="shared" si="35"/>
        <v>7813.9425000000001</v>
      </c>
      <c r="U216" s="72" t="s">
        <v>156</v>
      </c>
      <c r="V216" s="32" t="s">
        <v>533</v>
      </c>
      <c r="W216" s="95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89" t="s">
        <v>33</v>
      </c>
      <c r="F217" s="32" t="str">
        <f t="shared" si="36"/>
        <v>131 Приобретение продуктов питания</v>
      </c>
      <c r="G217" s="32" t="str">
        <f t="shared" si="36"/>
        <v>1 Бюджет</v>
      </c>
      <c r="H217" s="32" t="str">
        <f t="shared" si="36"/>
        <v>10.71.11</v>
      </c>
      <c r="I217" s="32" t="str">
        <f t="shared" si="36"/>
        <v>нан</v>
      </c>
      <c r="J217" s="32" t="str">
        <f t="shared" si="36"/>
        <v xml:space="preserve">Хлеб </v>
      </c>
      <c r="K217" s="32" t="str">
        <f t="shared" si="36"/>
        <v>қара бидайдан</v>
      </c>
      <c r="L217" s="32" t="str">
        <f t="shared" si="36"/>
        <v xml:space="preserve">из ржаной муки </v>
      </c>
      <c r="M217" s="32" t="str">
        <f t="shared" si="36"/>
        <v>05 Запрос ценовых предложений посредством электронных закупок</v>
      </c>
      <c r="N217" s="91" t="s">
        <v>235</v>
      </c>
      <c r="O217" s="32" t="str">
        <f t="shared" si="37"/>
        <v>166 Килограмм</v>
      </c>
      <c r="P217" s="28">
        <v>105</v>
      </c>
      <c r="Q217" s="28">
        <v>115</v>
      </c>
      <c r="R217" s="28">
        <f t="shared" si="31"/>
        <v>12075</v>
      </c>
      <c r="S217" s="28">
        <f t="shared" si="35"/>
        <v>12920.25</v>
      </c>
      <c r="T217" s="28">
        <f t="shared" si="35"/>
        <v>13824.667500000001</v>
      </c>
      <c r="U217" s="72" t="s">
        <v>156</v>
      </c>
      <c r="V217" s="32" t="s">
        <v>533</v>
      </c>
      <c r="W217" s="95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89" t="s">
        <v>33</v>
      </c>
      <c r="F218" s="32" t="str">
        <f t="shared" si="36"/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1" t="s">
        <v>235</v>
      </c>
      <c r="O218" s="32" t="str">
        <f t="shared" si="37"/>
        <v>796 Штука</v>
      </c>
      <c r="P218" s="28">
        <v>630</v>
      </c>
      <c r="Q218" s="28">
        <v>16.5</v>
      </c>
      <c r="R218" s="28">
        <f t="shared" si="31"/>
        <v>10395</v>
      </c>
      <c r="S218" s="28">
        <f t="shared" si="35"/>
        <v>11122.650000000001</v>
      </c>
      <c r="T218" s="28">
        <f t="shared" si="35"/>
        <v>11901.235500000003</v>
      </c>
      <c r="U218" s="72" t="s">
        <v>156</v>
      </c>
      <c r="V218" s="32" t="s">
        <v>533</v>
      </c>
      <c r="W218" s="95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89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1" t="s">
        <v>235</v>
      </c>
      <c r="O219" s="32" t="str">
        <f t="shared" si="37"/>
        <v>166 Килограмм</v>
      </c>
      <c r="P219" s="28">
        <v>7</v>
      </c>
      <c r="Q219" s="28">
        <v>2300</v>
      </c>
      <c r="R219" s="28">
        <f t="shared" si="31"/>
        <v>16100</v>
      </c>
      <c r="S219" s="28">
        <f t="shared" si="35"/>
        <v>17227</v>
      </c>
      <c r="T219" s="28">
        <f t="shared" si="35"/>
        <v>18432.89</v>
      </c>
      <c r="U219" s="72" t="s">
        <v>156</v>
      </c>
      <c r="V219" s="32" t="s">
        <v>530</v>
      </c>
      <c r="W219" s="95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89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1" t="s">
        <v>235</v>
      </c>
      <c r="O220" s="32" t="str">
        <f t="shared" si="37"/>
        <v>166 Килограмм</v>
      </c>
      <c r="P220" s="28">
        <v>2</v>
      </c>
      <c r="Q220" s="28">
        <v>2100</v>
      </c>
      <c r="R220" s="28">
        <f t="shared" si="31"/>
        <v>4200</v>
      </c>
      <c r="S220" s="28">
        <f t="shared" si="35"/>
        <v>4494</v>
      </c>
      <c r="T220" s="28">
        <f t="shared" si="35"/>
        <v>4808.58</v>
      </c>
      <c r="U220" s="32" t="s">
        <v>153</v>
      </c>
      <c r="V220" s="32" t="s">
        <v>558</v>
      </c>
      <c r="W220" s="95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89" t="s">
        <v>33</v>
      </c>
      <c r="F221" s="32" t="str">
        <f t="shared" ref="F221:M221" si="38">F135</f>
        <v>131 Приобретение продуктов питания</v>
      </c>
      <c r="G221" s="32" t="str">
        <f t="shared" si="38"/>
        <v>1 Бюджет</v>
      </c>
      <c r="H221" s="32" t="str">
        <f t="shared" si="38"/>
        <v>10.82.13</v>
      </c>
      <c r="I221" s="32" t="str">
        <f t="shared" si="38"/>
        <v>Какао</v>
      </c>
      <c r="J221" s="32" t="str">
        <f t="shared" si="38"/>
        <v>Какао</v>
      </c>
      <c r="K221" s="32" t="str">
        <f t="shared" si="38"/>
        <v>ұнтақ, табиғи</v>
      </c>
      <c r="L221" s="32" t="str">
        <f t="shared" si="38"/>
        <v>порошок,натуральный</v>
      </c>
      <c r="M221" s="32" t="str">
        <f t="shared" si="38"/>
        <v>05 Запрос ценовых предложений посредством электронных закупок</v>
      </c>
      <c r="N221" s="91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31"/>
        <v>19920</v>
      </c>
      <c r="S221" s="28">
        <f t="shared" si="35"/>
        <v>21314.400000000001</v>
      </c>
      <c r="T221" s="28">
        <f t="shared" si="35"/>
        <v>22806.408000000003</v>
      </c>
      <c r="U221" s="72" t="s">
        <v>156</v>
      </c>
      <c r="V221" s="32" t="s">
        <v>530</v>
      </c>
      <c r="W221" s="95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89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1" t="s">
        <v>235</v>
      </c>
      <c r="O222" s="32" t="s">
        <v>315</v>
      </c>
      <c r="P222" s="28">
        <v>7</v>
      </c>
      <c r="Q222" s="28">
        <v>620</v>
      </c>
      <c r="R222" s="28">
        <f t="shared" si="31"/>
        <v>4340</v>
      </c>
      <c r="S222" s="28">
        <f t="shared" si="35"/>
        <v>4643.8</v>
      </c>
      <c r="T222" s="28">
        <f t="shared" si="35"/>
        <v>4968.8660000000009</v>
      </c>
      <c r="U222" s="32" t="s">
        <v>153</v>
      </c>
      <c r="V222" s="32" t="s">
        <v>558</v>
      </c>
      <c r="W222" s="95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89" t="s">
        <v>33</v>
      </c>
      <c r="F223" s="32" t="str">
        <f t="shared" ref="F223:M223" si="39">F136</f>
        <v>131 Приобретение продуктов питания</v>
      </c>
      <c r="G223" s="32" t="str">
        <f t="shared" si="39"/>
        <v>1 Бюджет</v>
      </c>
      <c r="H223" s="32" t="str">
        <f t="shared" si="39"/>
        <v>10.83.11</v>
      </c>
      <c r="I223" s="32" t="str">
        <f t="shared" si="39"/>
        <v xml:space="preserve">Кофе </v>
      </c>
      <c r="J223" s="32" t="str">
        <f t="shared" si="39"/>
        <v xml:space="preserve">Кофе </v>
      </c>
      <c r="K223" s="32" t="str">
        <f t="shared" si="39"/>
        <v>еритін, өлшеп оралған</v>
      </c>
      <c r="L223" s="32" t="str">
        <f t="shared" si="39"/>
        <v>растворимый,фасованный</v>
      </c>
      <c r="M223" s="32" t="str">
        <f t="shared" si="39"/>
        <v>05 Запрос ценовых предложений посредством электронных закупок</v>
      </c>
      <c r="N223" s="91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31"/>
        <v>81000</v>
      </c>
      <c r="S223" s="28">
        <f t="shared" si="35"/>
        <v>86670</v>
      </c>
      <c r="T223" s="28">
        <f t="shared" si="35"/>
        <v>92736.900000000009</v>
      </c>
      <c r="U223" s="72" t="s">
        <v>156</v>
      </c>
      <c r="V223" s="32" t="s">
        <v>530</v>
      </c>
      <c r="W223" s="95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89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1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 t="shared" si="31"/>
        <v>19180</v>
      </c>
      <c r="S224" s="28">
        <f t="shared" si="35"/>
        <v>20522.600000000002</v>
      </c>
      <c r="T224" s="28">
        <f t="shared" si="35"/>
        <v>21959.182000000004</v>
      </c>
      <c r="U224" s="32" t="s">
        <v>153</v>
      </c>
      <c r="V224" s="32" t="s">
        <v>558</v>
      </c>
      <c r="W224" s="95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89" t="s">
        <v>33</v>
      </c>
      <c r="F225" s="32" t="str">
        <f t="shared" ref="F225:M228" si="40">F137</f>
        <v>131 Приобретение продуктов питания</v>
      </c>
      <c r="G225" s="32" t="str">
        <f t="shared" si="40"/>
        <v>1 Бюджет</v>
      </c>
      <c r="H225" s="32" t="str">
        <f t="shared" si="40"/>
        <v>01.11.79</v>
      </c>
      <c r="I225" s="32" t="str">
        <f t="shared" si="40"/>
        <v>фасоль</v>
      </c>
      <c r="J225" s="32" t="str">
        <f t="shared" si="40"/>
        <v>фасоль</v>
      </c>
      <c r="K225" s="32" t="str">
        <f t="shared" si="40"/>
        <v>тазартылған</v>
      </c>
      <c r="L225" s="32" t="str">
        <f t="shared" si="40"/>
        <v>очищенная</v>
      </c>
      <c r="M225" s="32" t="str">
        <f t="shared" si="40"/>
        <v>05 Запрос ценовых предложений посредством электронных закупок</v>
      </c>
      <c r="N225" s="91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31"/>
        <v>5396</v>
      </c>
      <c r="S225" s="28">
        <f t="shared" si="35"/>
        <v>5773.72</v>
      </c>
      <c r="T225" s="28">
        <f t="shared" si="35"/>
        <v>6177.8804000000009</v>
      </c>
      <c r="U225" s="72" t="s">
        <v>156</v>
      </c>
      <c r="V225" s="32" t="s">
        <v>530</v>
      </c>
      <c r="W225" s="95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89" t="s">
        <v>33</v>
      </c>
      <c r="F226" s="32" t="str">
        <f t="shared" si="40"/>
        <v>131 Приобретение продуктов питания</v>
      </c>
      <c r="G226" s="32" t="str">
        <f t="shared" si="40"/>
        <v>1 Бюджет</v>
      </c>
      <c r="H226" s="32" t="str">
        <f t="shared" si="40"/>
        <v>01.13.32</v>
      </c>
      <c r="I226" s="32" t="str">
        <f t="shared" si="40"/>
        <v>қияр</v>
      </c>
      <c r="J226" s="32" t="str">
        <f t="shared" si="40"/>
        <v>огурцы</v>
      </c>
      <c r="K226" s="32" t="str">
        <f t="shared" si="40"/>
        <v>жас</v>
      </c>
      <c r="L226" s="32" t="str">
        <f t="shared" si="40"/>
        <v>свежие</v>
      </c>
      <c r="M226" s="32" t="str">
        <f t="shared" si="40"/>
        <v>05 Запрос ценовых предложений посредством электронных закупок</v>
      </c>
      <c r="N226" s="91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31"/>
        <v>9234</v>
      </c>
      <c r="S226" s="28">
        <f t="shared" si="35"/>
        <v>9880.380000000001</v>
      </c>
      <c r="T226" s="28">
        <f t="shared" si="35"/>
        <v>10572.006600000002</v>
      </c>
      <c r="U226" s="72" t="s">
        <v>156</v>
      </c>
      <c r="V226" s="32" t="s">
        <v>533</v>
      </c>
      <c r="W226" s="95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89" t="s">
        <v>33</v>
      </c>
      <c r="F227" s="32" t="str">
        <f t="shared" si="40"/>
        <v>131 Приобретение продуктов питания</v>
      </c>
      <c r="G227" s="32" t="str">
        <f t="shared" si="40"/>
        <v>1 Бюджет</v>
      </c>
      <c r="H227" s="32" t="str">
        <f t="shared" si="40"/>
        <v>01.13.34</v>
      </c>
      <c r="I227" s="32" t="str">
        <f t="shared" si="40"/>
        <v>қызанақ</v>
      </c>
      <c r="J227" s="32" t="str">
        <f t="shared" si="40"/>
        <v xml:space="preserve">помидоры </v>
      </c>
      <c r="K227" s="32" t="str">
        <f t="shared" si="40"/>
        <v>жас, піскен</v>
      </c>
      <c r="L227" s="32" t="str">
        <f t="shared" si="40"/>
        <v>свежие,зрелые</v>
      </c>
      <c r="M227" s="32" t="str">
        <f t="shared" si="40"/>
        <v>05 Запрос ценовых предложений посредством электронных закупок</v>
      </c>
      <c r="N227" s="91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31"/>
        <v>8262</v>
      </c>
      <c r="S227" s="28">
        <f t="shared" si="35"/>
        <v>8840.34</v>
      </c>
      <c r="T227" s="28">
        <f t="shared" si="35"/>
        <v>9459.1638000000003</v>
      </c>
      <c r="U227" s="72" t="s">
        <v>156</v>
      </c>
      <c r="V227" s="32" t="s">
        <v>533</v>
      </c>
      <c r="W227" s="95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89" t="s">
        <v>33</v>
      </c>
      <c r="F228" s="32" t="str">
        <f t="shared" si="40"/>
        <v>131 Приобретение продуктов питания</v>
      </c>
      <c r="G228" s="32" t="str">
        <f t="shared" si="40"/>
        <v>1 Бюджет</v>
      </c>
      <c r="H228" s="32" t="str">
        <f t="shared" si="40"/>
        <v>01.24.10</v>
      </c>
      <c r="I228" s="32" t="str">
        <f t="shared" si="40"/>
        <v>алма</v>
      </c>
      <c r="J228" s="32" t="str">
        <f t="shared" si="40"/>
        <v xml:space="preserve"> яблоки </v>
      </c>
      <c r="K228" s="32" t="str">
        <f t="shared" si="40"/>
        <v xml:space="preserve">жас </v>
      </c>
      <c r="L228" s="32" t="str">
        <f t="shared" si="40"/>
        <v>свежие</v>
      </c>
      <c r="M228" s="32" t="str">
        <f t="shared" si="40"/>
        <v>05 Запрос ценовых предложений посредством электронных закупок</v>
      </c>
      <c r="N228" s="91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31"/>
        <v>14080</v>
      </c>
      <c r="S228" s="28">
        <f t="shared" si="35"/>
        <v>15065.6</v>
      </c>
      <c r="T228" s="28">
        <f t="shared" si="35"/>
        <v>16120.192000000001</v>
      </c>
      <c r="U228" s="72" t="s">
        <v>156</v>
      </c>
      <c r="V228" s="32" t="s">
        <v>533</v>
      </c>
      <c r="W228" s="95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89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1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31"/>
        <v>10199</v>
      </c>
      <c r="S229" s="28">
        <f t="shared" si="35"/>
        <v>10912.93</v>
      </c>
      <c r="T229" s="28">
        <f t="shared" si="35"/>
        <v>11676.8351</v>
      </c>
      <c r="U229" s="72" t="s">
        <v>156</v>
      </c>
      <c r="V229" s="32" t="s">
        <v>533</v>
      </c>
      <c r="W229" s="95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89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1" t="s">
        <v>235</v>
      </c>
      <c r="O230" s="32" t="s">
        <v>315</v>
      </c>
      <c r="P230" s="28">
        <v>52</v>
      </c>
      <c r="Q230" s="28">
        <v>313</v>
      </c>
      <c r="R230" s="28">
        <f t="shared" si="31"/>
        <v>16276</v>
      </c>
      <c r="S230" s="28">
        <f t="shared" si="35"/>
        <v>17415.32</v>
      </c>
      <c r="T230" s="28">
        <f t="shared" si="35"/>
        <v>18634.392400000001</v>
      </c>
      <c r="U230" s="72" t="s">
        <v>156</v>
      </c>
      <c r="V230" s="32" t="s">
        <v>533</v>
      </c>
      <c r="W230" s="95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89" t="s">
        <v>33</v>
      </c>
      <c r="F231" s="32" t="str">
        <f t="shared" ref="F231:M235" si="41">F142</f>
        <v>131 Приобретение продуктов питания</v>
      </c>
      <c r="G231" s="32" t="str">
        <f t="shared" si="41"/>
        <v>1 Бюджет</v>
      </c>
      <c r="H231" s="32" t="str">
        <f t="shared" si="41"/>
        <v>10.39.21</v>
      </c>
      <c r="I231" s="32" t="str">
        <f t="shared" si="41"/>
        <v>жидектер</v>
      </c>
      <c r="J231" s="32" t="str">
        <f t="shared" si="41"/>
        <v>ягоды</v>
      </c>
      <c r="K231" s="32" t="str">
        <f t="shared" si="41"/>
        <v>қатырылған</v>
      </c>
      <c r="L231" s="32" t="str">
        <f t="shared" si="41"/>
        <v>замороженые</v>
      </c>
      <c r="M231" s="32" t="str">
        <f t="shared" si="41"/>
        <v>05 Запрос ценовых предложений посредством электронных закупок</v>
      </c>
      <c r="N231" s="91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31"/>
        <v>15600</v>
      </c>
      <c r="S231" s="28">
        <f t="shared" si="35"/>
        <v>16692</v>
      </c>
      <c r="T231" s="28">
        <f t="shared" si="35"/>
        <v>17860.440000000002</v>
      </c>
      <c r="U231" s="72" t="s">
        <v>156</v>
      </c>
      <c r="V231" s="32" t="s">
        <v>533</v>
      </c>
      <c r="W231" s="95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89" t="s">
        <v>33</v>
      </c>
      <c r="F232" s="32" t="str">
        <f t="shared" si="41"/>
        <v>131 Приобретение продуктов питания</v>
      </c>
      <c r="G232" s="32" t="str">
        <f t="shared" si="41"/>
        <v>1 Бюджет</v>
      </c>
      <c r="H232" s="32" t="str">
        <f t="shared" si="41"/>
        <v>01.25.11</v>
      </c>
      <c r="I232" s="32" t="str">
        <f t="shared" si="41"/>
        <v xml:space="preserve">киви </v>
      </c>
      <c r="J232" s="32" t="str">
        <f t="shared" si="41"/>
        <v xml:space="preserve">киви </v>
      </c>
      <c r="K232" s="32" t="str">
        <f t="shared" si="41"/>
        <v>жас</v>
      </c>
      <c r="L232" s="32" t="str">
        <f t="shared" si="41"/>
        <v>зрелые</v>
      </c>
      <c r="M232" s="32" t="str">
        <f t="shared" si="41"/>
        <v>05 Запрос ценовых предложений посредством электронных закупок</v>
      </c>
      <c r="N232" s="91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31"/>
        <v>9150</v>
      </c>
      <c r="S232" s="28">
        <f t="shared" ref="S232:T251" si="42">R232*1.07</f>
        <v>9790.5</v>
      </c>
      <c r="T232" s="28">
        <f t="shared" si="42"/>
        <v>10475.835000000001</v>
      </c>
      <c r="U232" s="72" t="s">
        <v>156</v>
      </c>
      <c r="V232" s="32" t="s">
        <v>533</v>
      </c>
      <c r="W232" s="95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89" t="s">
        <v>33</v>
      </c>
      <c r="F233" s="32" t="str">
        <f t="shared" si="41"/>
        <v>131 Приобретение продуктов питания</v>
      </c>
      <c r="G233" s="32" t="str">
        <f t="shared" si="41"/>
        <v>1 Бюджет</v>
      </c>
      <c r="H233" s="32" t="str">
        <f t="shared" si="41"/>
        <v>01.22.12</v>
      </c>
      <c r="I233" s="32" t="str">
        <f t="shared" si="41"/>
        <v xml:space="preserve">банан </v>
      </c>
      <c r="J233" s="32" t="str">
        <f t="shared" si="41"/>
        <v xml:space="preserve">бананы </v>
      </c>
      <c r="K233" s="32" t="str">
        <f t="shared" si="41"/>
        <v>свежие</v>
      </c>
      <c r="L233" s="32" t="str">
        <f t="shared" si="41"/>
        <v>свежие</v>
      </c>
      <c r="M233" s="32" t="str">
        <f t="shared" si="41"/>
        <v>05 Запрос ценовых предложений посредством электронных закупок</v>
      </c>
      <c r="N233" s="91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31"/>
        <v>12428</v>
      </c>
      <c r="S233" s="28">
        <f t="shared" si="42"/>
        <v>13297.960000000001</v>
      </c>
      <c r="T233" s="28">
        <f t="shared" si="42"/>
        <v>14228.817200000001</v>
      </c>
      <c r="U233" s="72" t="s">
        <v>156</v>
      </c>
      <c r="V233" s="32" t="s">
        <v>533</v>
      </c>
      <c r="W233" s="95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89" t="s">
        <v>33</v>
      </c>
      <c r="F234" s="32" t="str">
        <f t="shared" si="41"/>
        <v>131 Приобретение продуктов питания</v>
      </c>
      <c r="G234" s="32" t="str">
        <f t="shared" si="41"/>
        <v>1 Бюджет</v>
      </c>
      <c r="H234" s="32" t="str">
        <f t="shared" si="41"/>
        <v>01.25.90</v>
      </c>
      <c r="I234" s="32" t="str">
        <f t="shared" si="41"/>
        <v>Сухофрукты</v>
      </c>
      <c r="J234" s="32" t="str">
        <f t="shared" si="41"/>
        <v>Сухофрукты</v>
      </c>
      <c r="K234" s="32" t="str">
        <f t="shared" si="41"/>
        <v>әр түрлі</v>
      </c>
      <c r="L234" s="32" t="str">
        <f t="shared" si="41"/>
        <v>в ассортименте</v>
      </c>
      <c r="M234" s="32" t="str">
        <f t="shared" si="41"/>
        <v>05 Запрос ценовых предложений посредством электронных закупок</v>
      </c>
      <c r="N234" s="91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31"/>
        <v>30458</v>
      </c>
      <c r="S234" s="28">
        <f t="shared" si="42"/>
        <v>32590.06</v>
      </c>
      <c r="T234" s="28">
        <f t="shared" si="42"/>
        <v>34871.364200000004</v>
      </c>
      <c r="U234" s="72" t="s">
        <v>156</v>
      </c>
      <c r="V234" s="32" t="s">
        <v>530</v>
      </c>
      <c r="W234" s="95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89" t="s">
        <v>33</v>
      </c>
      <c r="F235" s="32" t="str">
        <f t="shared" si="41"/>
        <v>131 Приобретение продуктов питания</v>
      </c>
      <c r="G235" s="32" t="str">
        <f t="shared" si="41"/>
        <v>1 Бюджет</v>
      </c>
      <c r="H235" s="32" t="str">
        <f t="shared" si="41"/>
        <v>10.83.13</v>
      </c>
      <c r="I235" s="32" t="str">
        <f t="shared" si="41"/>
        <v>шай</v>
      </c>
      <c r="J235" s="32" t="str">
        <f t="shared" si="41"/>
        <v>Чай</v>
      </c>
      <c r="K235" s="32" t="str">
        <f t="shared" si="41"/>
        <v>қара, түйіршік</v>
      </c>
      <c r="L235" s="32" t="str">
        <f t="shared" si="41"/>
        <v>черный,гранулированный</v>
      </c>
      <c r="M235" s="32" t="str">
        <f t="shared" si="41"/>
        <v>05 Запрос ценовых предложений посредством электронных закупок</v>
      </c>
      <c r="N235" s="91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31"/>
        <v>3470</v>
      </c>
      <c r="S235" s="28">
        <f t="shared" si="42"/>
        <v>3712.9</v>
      </c>
      <c r="T235" s="28">
        <f t="shared" si="42"/>
        <v>3972.8030000000003</v>
      </c>
      <c r="U235" s="72" t="s">
        <v>156</v>
      </c>
      <c r="V235" s="32" t="s">
        <v>530</v>
      </c>
      <c r="W235" s="95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89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1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 t="shared" si="42"/>
        <v>763.98</v>
      </c>
      <c r="T236" s="28">
        <f t="shared" si="42"/>
        <v>817.45860000000005</v>
      </c>
      <c r="U236" s="32" t="s">
        <v>153</v>
      </c>
      <c r="V236" s="32" t="s">
        <v>558</v>
      </c>
      <c r="W236" s="95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89" t="s">
        <v>33</v>
      </c>
      <c r="F237" s="32" t="str">
        <f t="shared" ref="F237:M238" si="43">F147</f>
        <v>131 Приобретение продуктов питания</v>
      </c>
      <c r="G237" s="32" t="str">
        <f t="shared" si="43"/>
        <v>1 Бюджет</v>
      </c>
      <c r="H237" s="32" t="str">
        <f t="shared" si="43"/>
        <v>01.23.12</v>
      </c>
      <c r="I237" s="32" t="str">
        <f t="shared" si="43"/>
        <v>лимон</v>
      </c>
      <c r="J237" s="32" t="str">
        <f t="shared" si="43"/>
        <v>лимоны</v>
      </c>
      <c r="K237" s="32" t="str">
        <f t="shared" si="43"/>
        <v>жас</v>
      </c>
      <c r="L237" s="32" t="str">
        <f t="shared" si="43"/>
        <v>свежие</v>
      </c>
      <c r="M237" s="32" t="str">
        <f t="shared" si="43"/>
        <v>05 Запрос ценовых предложений посредством электронных закупок</v>
      </c>
      <c r="N237" s="91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ref="R237:R266" si="44">P237*Q237</f>
        <v>1008</v>
      </c>
      <c r="S237" s="28">
        <f t="shared" si="42"/>
        <v>1078.5600000000002</v>
      </c>
      <c r="T237" s="28">
        <f t="shared" si="42"/>
        <v>1154.0592000000001</v>
      </c>
      <c r="U237" s="72" t="s">
        <v>156</v>
      </c>
      <c r="V237" s="32" t="s">
        <v>533</v>
      </c>
      <c r="W237" s="95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89" t="s">
        <v>33</v>
      </c>
      <c r="F238" s="32" t="str">
        <f t="shared" si="43"/>
        <v>131 Приобретение продуктов питания</v>
      </c>
      <c r="G238" s="32" t="str">
        <f t="shared" si="43"/>
        <v>1 Бюджет</v>
      </c>
      <c r="H238" s="32" t="str">
        <f t="shared" si="43"/>
        <v>01.28.19</v>
      </c>
      <c r="I238" s="32" t="str">
        <f t="shared" si="43"/>
        <v>Дәмдеуіштер:</v>
      </c>
      <c r="J238" s="32" t="str">
        <f t="shared" si="43"/>
        <v>Специи:</v>
      </c>
      <c r="K238" s="32" t="str">
        <f t="shared" si="43"/>
        <v xml:space="preserve">  1 және 2 тағамдарға</v>
      </c>
      <c r="L238" s="32" t="str">
        <f t="shared" si="43"/>
        <v>Приправа для 1 и 2 блюд</v>
      </c>
      <c r="M238" s="32" t="str">
        <f t="shared" si="43"/>
        <v>05 Запрос ценовых предложений посредством электронных закупок</v>
      </c>
      <c r="N238" s="91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si="44"/>
        <v>18000</v>
      </c>
      <c r="S238" s="28">
        <f t="shared" si="42"/>
        <v>19260</v>
      </c>
      <c r="T238" s="28">
        <f t="shared" si="42"/>
        <v>20608.2</v>
      </c>
      <c r="U238" s="72" t="s">
        <v>156</v>
      </c>
      <c r="V238" s="32" t="s">
        <v>530</v>
      </c>
      <c r="W238" s="95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89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1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 t="shared" si="44"/>
        <v>4000</v>
      </c>
      <c r="S239" s="28">
        <f t="shared" si="42"/>
        <v>4280</v>
      </c>
      <c r="T239" s="28">
        <f t="shared" si="42"/>
        <v>4579.6000000000004</v>
      </c>
      <c r="U239" s="32" t="s">
        <v>153</v>
      </c>
      <c r="V239" s="32" t="s">
        <v>558</v>
      </c>
      <c r="W239" s="95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89" t="s">
        <v>33</v>
      </c>
      <c r="F240" s="32" t="str">
        <f t="shared" ref="F240:M240" si="45">F149</f>
        <v>131 Приобретение продуктов питания</v>
      </c>
      <c r="G240" s="32" t="str">
        <f t="shared" si="45"/>
        <v>1 Бюджет</v>
      </c>
      <c r="H240" s="32" t="str">
        <f t="shared" si="45"/>
        <v>10.39.16</v>
      </c>
      <c r="I240" s="32" t="str">
        <f t="shared" si="45"/>
        <v>жасыл бұршақ</v>
      </c>
      <c r="J240" s="32" t="str">
        <f t="shared" si="45"/>
        <v xml:space="preserve">зеленый горошек </v>
      </c>
      <c r="K240" s="32" t="str">
        <f t="shared" si="45"/>
        <v>консервленген,стерильденген</v>
      </c>
      <c r="L240" s="32" t="str">
        <f t="shared" si="45"/>
        <v>консервированный,стерилизованный</v>
      </c>
      <c r="M240" s="32" t="str">
        <f t="shared" si="45"/>
        <v>05 Запрос ценовых предложений посредством электронных закупок</v>
      </c>
      <c r="N240" s="91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4"/>
        <v>19000</v>
      </c>
      <c r="S240" s="28">
        <f t="shared" si="42"/>
        <v>20330</v>
      </c>
      <c r="T240" s="28">
        <f t="shared" si="42"/>
        <v>21753.100000000002</v>
      </c>
      <c r="U240" s="72" t="s">
        <v>156</v>
      </c>
      <c r="V240" s="32" t="s">
        <v>530</v>
      </c>
      <c r="W240" s="95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89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1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 t="shared" si="44"/>
        <v>3344</v>
      </c>
      <c r="S241" s="28">
        <f t="shared" si="42"/>
        <v>3578.0800000000004</v>
      </c>
      <c r="T241" s="28">
        <f t="shared" si="42"/>
        <v>3828.5456000000008</v>
      </c>
      <c r="U241" s="32" t="s">
        <v>153</v>
      </c>
      <c r="V241" s="32" t="s">
        <v>558</v>
      </c>
      <c r="W241" s="95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89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1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4"/>
        <v>8560</v>
      </c>
      <c r="S242" s="28">
        <f t="shared" si="42"/>
        <v>9159.2000000000007</v>
      </c>
      <c r="T242" s="28">
        <f t="shared" si="42"/>
        <v>9800.344000000001</v>
      </c>
      <c r="U242" s="72" t="s">
        <v>156</v>
      </c>
      <c r="V242" s="32" t="s">
        <v>530</v>
      </c>
      <c r="W242" s="95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89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1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 t="shared" si="44"/>
        <v>1284</v>
      </c>
      <c r="S243" s="28">
        <f t="shared" si="42"/>
        <v>1373.88</v>
      </c>
      <c r="T243" s="28">
        <f t="shared" si="42"/>
        <v>1470.0516000000002</v>
      </c>
      <c r="U243" s="32" t="s">
        <v>153</v>
      </c>
      <c r="V243" s="32" t="s">
        <v>558</v>
      </c>
      <c r="W243" s="95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89" t="s">
        <v>33</v>
      </c>
      <c r="F244" s="32" t="str">
        <f t="shared" ref="F244:M246" si="46">F151</f>
        <v>131 Приобретение продуктов питания</v>
      </c>
      <c r="G244" s="32" t="str">
        <f t="shared" si="46"/>
        <v>1 Бюджет</v>
      </c>
      <c r="H244" s="32" t="str">
        <f t="shared" si="46"/>
        <v>03.00.64</v>
      </c>
      <c r="I244" s="32" t="str">
        <f t="shared" si="46"/>
        <v xml:space="preserve"> капуста морская</v>
      </c>
      <c r="J244" s="32" t="str">
        <f t="shared" si="46"/>
        <v xml:space="preserve"> капуста морская</v>
      </c>
      <c r="K244" s="32" t="str">
        <f t="shared" si="46"/>
        <v>сушёная</v>
      </c>
      <c r="L244" s="32" t="str">
        <f t="shared" si="46"/>
        <v>сушёная</v>
      </c>
      <c r="M244" s="32" t="str">
        <f t="shared" si="46"/>
        <v>05 Запрос ценовых предложений посредством электронных закупок</v>
      </c>
      <c r="N244" s="91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4"/>
        <v>18170</v>
      </c>
      <c r="S244" s="28">
        <f t="shared" si="42"/>
        <v>19441.900000000001</v>
      </c>
      <c r="T244" s="28">
        <f t="shared" si="42"/>
        <v>20802.833000000002</v>
      </c>
      <c r="U244" s="72" t="s">
        <v>156</v>
      </c>
      <c r="V244" s="32" t="s">
        <v>530</v>
      </c>
      <c r="W244" s="95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89" t="s">
        <v>33</v>
      </c>
      <c r="F245" s="32" t="str">
        <f t="shared" si="46"/>
        <v>131 Приобретение продуктов питания</v>
      </c>
      <c r="G245" s="32" t="str">
        <f t="shared" si="46"/>
        <v>1 Бюджет</v>
      </c>
      <c r="H245" s="32" t="str">
        <f t="shared" si="46"/>
        <v>10.20.32</v>
      </c>
      <c r="I245" s="32" t="str">
        <f t="shared" si="46"/>
        <v xml:space="preserve">кальмары </v>
      </c>
      <c r="J245" s="32" t="str">
        <f t="shared" si="46"/>
        <v xml:space="preserve">кальмары </v>
      </c>
      <c r="K245" s="32" t="str">
        <f t="shared" si="46"/>
        <v>мүшеленіп қатырылған</v>
      </c>
      <c r="L245" s="32" t="str">
        <f t="shared" si="46"/>
        <v>разделанные,свежемороженные</v>
      </c>
      <c r="M245" s="32" t="str">
        <f t="shared" si="46"/>
        <v>05 Запрос ценовых предложений посредством электронных закупок</v>
      </c>
      <c r="N245" s="91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4"/>
        <v>1980</v>
      </c>
      <c r="S245" s="28">
        <f t="shared" si="42"/>
        <v>2118.6</v>
      </c>
      <c r="T245" s="28">
        <f t="shared" si="42"/>
        <v>2266.902</v>
      </c>
      <c r="U245" s="72" t="s">
        <v>156</v>
      </c>
      <c r="V245" s="32" t="s">
        <v>533</v>
      </c>
      <c r="W245" s="95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89" t="s">
        <v>33</v>
      </c>
      <c r="F246" s="32" t="str">
        <f t="shared" si="46"/>
        <v>131 Приобретение продуктов питания</v>
      </c>
      <c r="G246" s="32" t="str">
        <f t="shared" si="46"/>
        <v>1 Бюджет</v>
      </c>
      <c r="H246" s="32" t="str">
        <f t="shared" si="46"/>
        <v>01.49.21</v>
      </c>
      <c r="I246" s="32" t="str">
        <f t="shared" si="46"/>
        <v>бал</v>
      </c>
      <c r="J246" s="32" t="str">
        <f t="shared" si="46"/>
        <v>Мед</v>
      </c>
      <c r="K246" s="32" t="str">
        <f t="shared" si="46"/>
        <v>табиғи</v>
      </c>
      <c r="L246" s="32" t="str">
        <f t="shared" si="46"/>
        <v>натуральный</v>
      </c>
      <c r="M246" s="32" t="str">
        <f t="shared" si="46"/>
        <v>05 Запрос ценовых предложений посредством электронных закупок</v>
      </c>
      <c r="N246" s="91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4"/>
        <v>44900</v>
      </c>
      <c r="S246" s="28">
        <f t="shared" si="42"/>
        <v>48043</v>
      </c>
      <c r="T246" s="28">
        <f t="shared" si="42"/>
        <v>51406.01</v>
      </c>
      <c r="U246" s="72" t="s">
        <v>156</v>
      </c>
      <c r="V246" s="32" t="s">
        <v>530</v>
      </c>
      <c r="W246" s="95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89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1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 t="shared" si="44"/>
        <v>13500</v>
      </c>
      <c r="S247" s="28">
        <f t="shared" si="42"/>
        <v>14445</v>
      </c>
      <c r="T247" s="28">
        <f t="shared" si="42"/>
        <v>15456.150000000001</v>
      </c>
      <c r="U247" s="32" t="s">
        <v>153</v>
      </c>
      <c r="V247" s="32" t="s">
        <v>558</v>
      </c>
      <c r="W247" s="95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89" t="s">
        <v>33</v>
      </c>
      <c r="F248" s="32" t="str">
        <f t="shared" ref="F248:M251" si="47">F154</f>
        <v>131 Приобретение продуктов питания</v>
      </c>
      <c r="G248" s="32" t="str">
        <f t="shared" si="47"/>
        <v>1 Бюджет</v>
      </c>
      <c r="H248" s="32" t="str">
        <f t="shared" si="47"/>
        <v>10.85.13</v>
      </c>
      <c r="I248" s="32" t="str">
        <f t="shared" si="47"/>
        <v xml:space="preserve">Майонез </v>
      </c>
      <c r="J248" s="32" t="str">
        <f t="shared" si="47"/>
        <v xml:space="preserve">Майонез </v>
      </c>
      <c r="K248" s="32" t="str">
        <f t="shared" si="47"/>
        <v>майл.67%</v>
      </c>
      <c r="L248" s="32" t="str">
        <f t="shared" si="47"/>
        <v>жир.67%</v>
      </c>
      <c r="M248" s="32" t="str">
        <f t="shared" si="47"/>
        <v>05 Запрос ценовых предложений посредством электронных закупок</v>
      </c>
      <c r="N248" s="91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4"/>
        <v>7410</v>
      </c>
      <c r="S248" s="28">
        <f t="shared" si="42"/>
        <v>7928.7000000000007</v>
      </c>
      <c r="T248" s="28">
        <f t="shared" si="42"/>
        <v>8483.7090000000007</v>
      </c>
      <c r="U248" s="72" t="s">
        <v>156</v>
      </c>
      <c r="V248" s="32" t="s">
        <v>530</v>
      </c>
      <c r="W248" s="95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89" t="s">
        <v>33</v>
      </c>
      <c r="F249" s="32" t="str">
        <f t="shared" si="47"/>
        <v>131 Приобретение продуктов питания</v>
      </c>
      <c r="G249" s="32" t="str">
        <f t="shared" si="47"/>
        <v>1 Бюджет</v>
      </c>
      <c r="H249" s="32" t="str">
        <f t="shared" si="47"/>
        <v>01.13.31</v>
      </c>
      <c r="I249" s="32" t="str">
        <f t="shared" si="47"/>
        <v>бұрыш</v>
      </c>
      <c r="J249" s="32" t="str">
        <f t="shared" si="47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1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4"/>
        <v>3450</v>
      </c>
      <c r="S249" s="28">
        <f t="shared" si="42"/>
        <v>3691.5</v>
      </c>
      <c r="T249" s="28">
        <f t="shared" si="42"/>
        <v>3949.9050000000002</v>
      </c>
      <c r="U249" s="72" t="s">
        <v>156</v>
      </c>
      <c r="V249" s="32" t="s">
        <v>533</v>
      </c>
      <c r="W249" s="95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89" t="s">
        <v>33</v>
      </c>
      <c r="F250" s="32" t="str">
        <f t="shared" si="47"/>
        <v>131 Приобретение продуктов питания</v>
      </c>
      <c r="G250" s="32" t="str">
        <f t="shared" si="47"/>
        <v>1 Бюджет</v>
      </c>
      <c r="H250" s="32" t="str">
        <f t="shared" si="47"/>
        <v>01.13.33</v>
      </c>
      <c r="I250" s="32" t="str">
        <f t="shared" si="47"/>
        <v>баялды</v>
      </c>
      <c r="J250" s="32" t="str">
        <f t="shared" si="47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1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4"/>
        <v>9280</v>
      </c>
      <c r="S250" s="28">
        <f t="shared" si="42"/>
        <v>9929.6</v>
      </c>
      <c r="T250" s="28">
        <f t="shared" si="42"/>
        <v>10624.672</v>
      </c>
      <c r="U250" s="72" t="s">
        <v>156</v>
      </c>
      <c r="V250" s="32" t="s">
        <v>533</v>
      </c>
      <c r="W250" s="95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89" t="s">
        <v>33</v>
      </c>
      <c r="F251" s="32" t="str">
        <f t="shared" si="47"/>
        <v>131 Приобретение продуктов питания</v>
      </c>
      <c r="G251" s="32" t="str">
        <f t="shared" si="47"/>
        <v>1 Бюджет</v>
      </c>
      <c r="H251" s="32" t="str">
        <f t="shared" si="47"/>
        <v>10.39.22</v>
      </c>
      <c r="I251" s="32" t="str">
        <f t="shared" si="47"/>
        <v>Варенье,джем</v>
      </c>
      <c r="J251" s="32" t="str">
        <f t="shared" si="47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1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4"/>
        <v>40263.300000000003</v>
      </c>
      <c r="S251" s="28">
        <f t="shared" si="42"/>
        <v>43081.731000000007</v>
      </c>
      <c r="T251" s="28">
        <f t="shared" si="42"/>
        <v>46097.452170000011</v>
      </c>
      <c r="U251" s="72" t="s">
        <v>156</v>
      </c>
      <c r="V251" s="32" t="s">
        <v>530</v>
      </c>
      <c r="W251" s="95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89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1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 t="shared" si="44"/>
        <v>8779.1999999999989</v>
      </c>
      <c r="S252" s="28">
        <f t="shared" ref="S252:T266" si="48">R252*1.07</f>
        <v>9393.7439999999988</v>
      </c>
      <c r="T252" s="28">
        <f t="shared" si="48"/>
        <v>10051.306079999998</v>
      </c>
      <c r="U252" s="32" t="s">
        <v>153</v>
      </c>
      <c r="V252" s="32" t="s">
        <v>558</v>
      </c>
      <c r="W252" s="95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89" t="s">
        <v>33</v>
      </c>
      <c r="F253" s="32" t="str">
        <f t="shared" ref="F253:M256" si="49">F158</f>
        <v>131 Приобретение продуктов питания</v>
      </c>
      <c r="G253" s="32" t="str">
        <f t="shared" si="49"/>
        <v>1 Бюджет</v>
      </c>
      <c r="H253" s="32" t="str">
        <f t="shared" si="49"/>
        <v>01.13.19</v>
      </c>
      <c r="I253" s="32" t="str">
        <f t="shared" si="49"/>
        <v>жасыл пияз</v>
      </c>
      <c r="J253" s="32" t="str">
        <f t="shared" si="49"/>
        <v>Зелень -лук</v>
      </c>
      <c r="K253" s="32" t="str">
        <f t="shared" si="49"/>
        <v>свежие</v>
      </c>
      <c r="L253" s="32" t="str">
        <f t="shared" si="49"/>
        <v>свежие</v>
      </c>
      <c r="M253" s="32" t="str">
        <f t="shared" si="49"/>
        <v>05 Запрос ценовых предложений посредством электронных закупок</v>
      </c>
      <c r="N253" s="91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4"/>
        <v>3786</v>
      </c>
      <c r="S253" s="28">
        <f t="shared" si="48"/>
        <v>4051.0200000000004</v>
      </c>
      <c r="T253" s="28">
        <f t="shared" si="48"/>
        <v>4334.5914000000012</v>
      </c>
      <c r="U253" s="72" t="s">
        <v>156</v>
      </c>
      <c r="V253" s="32" t="s">
        <v>533</v>
      </c>
      <c r="W253" s="95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89" t="s">
        <v>33</v>
      </c>
      <c r="F254" s="32" t="str">
        <f t="shared" si="49"/>
        <v>131 Приобретение продуктов питания</v>
      </c>
      <c r="G254" s="32" t="str">
        <f t="shared" si="49"/>
        <v>1 Бюджет</v>
      </c>
      <c r="H254" s="32" t="str">
        <f t="shared" si="49"/>
        <v>01.13.19</v>
      </c>
      <c r="I254" s="32" t="str">
        <f t="shared" si="49"/>
        <v>Зелень-укроп</v>
      </c>
      <c r="J254" s="32" t="str">
        <f t="shared" si="49"/>
        <v>Зелень-укроп</v>
      </c>
      <c r="K254" s="32" t="str">
        <f t="shared" si="49"/>
        <v>свежие</v>
      </c>
      <c r="L254" s="32" t="str">
        <f t="shared" si="49"/>
        <v>свежие</v>
      </c>
      <c r="M254" s="32" t="str">
        <f t="shared" si="49"/>
        <v>05 Запрос ценовых предложений посредством электронных закупок</v>
      </c>
      <c r="N254" s="91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4"/>
        <v>3828</v>
      </c>
      <c r="S254" s="28">
        <f t="shared" si="48"/>
        <v>4095.96</v>
      </c>
      <c r="T254" s="28">
        <f t="shared" si="48"/>
        <v>4382.6772000000001</v>
      </c>
      <c r="U254" s="72" t="s">
        <v>156</v>
      </c>
      <c r="V254" s="32" t="s">
        <v>533</v>
      </c>
      <c r="W254" s="95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89" t="s">
        <v>33</v>
      </c>
      <c r="F255" s="32" t="str">
        <f t="shared" si="49"/>
        <v>131 Приобретение продуктов питания</v>
      </c>
      <c r="G255" s="32" t="str">
        <f t="shared" si="49"/>
        <v>1 Бюджет</v>
      </c>
      <c r="H255" s="32" t="str">
        <f t="shared" si="49"/>
        <v>01.13.19</v>
      </c>
      <c r="I255" s="32" t="str">
        <f t="shared" si="49"/>
        <v>көк жасылша</v>
      </c>
      <c r="J255" s="32" t="str">
        <f t="shared" si="49"/>
        <v>Зелень-петрушка</v>
      </c>
      <c r="K255" s="32" t="str">
        <f t="shared" si="49"/>
        <v>жас</v>
      </c>
      <c r="L255" s="32" t="str">
        <f t="shared" si="49"/>
        <v>свежие</v>
      </c>
      <c r="M255" s="32" t="str">
        <f t="shared" si="49"/>
        <v>05 Запрос ценовых предложений посредством электронных закупок</v>
      </c>
      <c r="N255" s="91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4"/>
        <v>4417</v>
      </c>
      <c r="S255" s="28">
        <f t="shared" si="48"/>
        <v>4726.1900000000005</v>
      </c>
      <c r="T255" s="28">
        <f t="shared" si="48"/>
        <v>5057.0233000000007</v>
      </c>
      <c r="U255" s="72" t="s">
        <v>156</v>
      </c>
      <c r="V255" s="32" t="s">
        <v>533</v>
      </c>
      <c r="W255" s="95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89" t="s">
        <v>33</v>
      </c>
      <c r="F256" s="32" t="str">
        <f t="shared" si="49"/>
        <v>131 Приобретение продуктов питания</v>
      </c>
      <c r="G256" s="32" t="str">
        <f t="shared" si="49"/>
        <v>1 Бюджет</v>
      </c>
      <c r="H256" s="32" t="str">
        <f t="shared" si="49"/>
        <v>10.85.13</v>
      </c>
      <c r="I256" s="32" t="str">
        <f t="shared" si="49"/>
        <v>қияр</v>
      </c>
      <c r="J256" s="32" t="str">
        <f t="shared" si="49"/>
        <v xml:space="preserve">Огурцы </v>
      </c>
      <c r="K256" s="32" t="str">
        <f t="shared" si="49"/>
        <v>консервленген 2 л</v>
      </c>
      <c r="L256" s="32" t="str">
        <f t="shared" si="49"/>
        <v>консервир.2-х лит</v>
      </c>
      <c r="M256" s="32" t="str">
        <f t="shared" si="49"/>
        <v>05 Запрос ценовых предложений посредством электронных закупок</v>
      </c>
      <c r="N256" s="91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4"/>
        <v>16704</v>
      </c>
      <c r="S256" s="28">
        <f t="shared" si="48"/>
        <v>17873.280000000002</v>
      </c>
      <c r="T256" s="28">
        <f t="shared" si="48"/>
        <v>19124.409600000003</v>
      </c>
      <c r="U256" s="72" t="s">
        <v>156</v>
      </c>
      <c r="V256" s="32" t="s">
        <v>530</v>
      </c>
      <c r="W256" s="95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89" t="s">
        <v>33</v>
      </c>
      <c r="F257" s="32" t="str">
        <f t="shared" ref="F257:M257" si="50">F163</f>
        <v>131 Приобретение продуктов питания</v>
      </c>
      <c r="G257" s="32" t="str">
        <f t="shared" si="50"/>
        <v>1 Бюджет</v>
      </c>
      <c r="H257" s="32" t="str">
        <f t="shared" si="50"/>
        <v>10.62.11</v>
      </c>
      <c r="I257" s="32" t="str">
        <f t="shared" si="50"/>
        <v xml:space="preserve">Крахмал </v>
      </c>
      <c r="J257" s="32" t="str">
        <f t="shared" si="50"/>
        <v xml:space="preserve">Крахмал </v>
      </c>
      <c r="K257" s="32" t="str">
        <f t="shared" si="50"/>
        <v>картоптан</v>
      </c>
      <c r="L257" s="32" t="str">
        <f t="shared" si="50"/>
        <v>картофельный</v>
      </c>
      <c r="M257" s="32" t="str">
        <f t="shared" si="50"/>
        <v>05 Запрос ценовых предложений посредством электронных закупок</v>
      </c>
      <c r="N257" s="91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4"/>
        <v>8668</v>
      </c>
      <c r="S257" s="28">
        <f t="shared" si="48"/>
        <v>9274.76</v>
      </c>
      <c r="T257" s="28">
        <f t="shared" si="48"/>
        <v>9923.9932000000008</v>
      </c>
      <c r="U257" s="72" t="s">
        <v>156</v>
      </c>
      <c r="V257" s="32" t="s">
        <v>530</v>
      </c>
      <c r="W257" s="95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89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1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 t="shared" si="44"/>
        <v>2310</v>
      </c>
      <c r="S258" s="28">
        <f t="shared" si="48"/>
        <v>2471.7000000000003</v>
      </c>
      <c r="T258" s="28">
        <f t="shared" si="48"/>
        <v>2644.7190000000005</v>
      </c>
      <c r="U258" s="32" t="s">
        <v>153</v>
      </c>
      <c r="V258" s="32" t="s">
        <v>558</v>
      </c>
      <c r="W258" s="95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89" t="s">
        <v>33</v>
      </c>
      <c r="F259" s="32" t="str">
        <f t="shared" ref="F259:M259" si="51">F164</f>
        <v>131 Приобретение продуктов питания</v>
      </c>
      <c r="G259" s="32" t="str">
        <f t="shared" si="51"/>
        <v>1 Бюджет</v>
      </c>
      <c r="H259" s="32" t="str">
        <f t="shared" si="51"/>
        <v>01.28.19</v>
      </c>
      <c r="I259" s="32" t="str">
        <f t="shared" si="51"/>
        <v>лимон қышқылы</v>
      </c>
      <c r="J259" s="32" t="str">
        <f t="shared" si="51"/>
        <v>лимонная кислота</v>
      </c>
      <c r="K259" s="32" t="str">
        <f t="shared" si="51"/>
        <v>өлшеп оралған</v>
      </c>
      <c r="L259" s="32" t="str">
        <f t="shared" si="51"/>
        <v>фасованная</v>
      </c>
      <c r="M259" s="32" t="str">
        <f t="shared" si="51"/>
        <v>05 Запрос ценовых предложений посредством электронных закупок</v>
      </c>
      <c r="N259" s="91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4"/>
        <v>8800</v>
      </c>
      <c r="S259" s="28">
        <f t="shared" si="48"/>
        <v>9416</v>
      </c>
      <c r="T259" s="28">
        <f t="shared" si="48"/>
        <v>10075.120000000001</v>
      </c>
      <c r="U259" s="72" t="s">
        <v>156</v>
      </c>
      <c r="V259" s="32" t="s">
        <v>530</v>
      </c>
      <c r="W259" s="95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89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1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 t="shared" si="44"/>
        <v>2100</v>
      </c>
      <c r="S260" s="28">
        <f t="shared" si="48"/>
        <v>2247</v>
      </c>
      <c r="T260" s="28">
        <f t="shared" si="48"/>
        <v>2404.29</v>
      </c>
      <c r="U260" s="32" t="s">
        <v>153</v>
      </c>
      <c r="V260" s="32" t="s">
        <v>558</v>
      </c>
      <c r="W260" s="95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89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1" t="s">
        <v>235</v>
      </c>
      <c r="O261" s="32" t="s">
        <v>315</v>
      </c>
      <c r="P261" s="28">
        <v>900</v>
      </c>
      <c r="Q261" s="28">
        <v>37</v>
      </c>
      <c r="R261" s="28">
        <f t="shared" si="44"/>
        <v>33300</v>
      </c>
      <c r="S261" s="28">
        <f t="shared" si="48"/>
        <v>35631</v>
      </c>
      <c r="T261" s="28">
        <f t="shared" si="48"/>
        <v>38125.170000000006</v>
      </c>
      <c r="U261" s="72" t="s">
        <v>156</v>
      </c>
      <c r="V261" s="32" t="s">
        <v>533</v>
      </c>
      <c r="W261" s="95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89" t="s">
        <v>33</v>
      </c>
      <c r="F262" s="32" t="str">
        <f t="shared" ref="F262:M266" si="52">F165</f>
        <v>131 Приобретение продуктов питания</v>
      </c>
      <c r="G262" s="32" t="str">
        <f t="shared" si="52"/>
        <v>1 Бюджет</v>
      </c>
      <c r="H262" s="32" t="str">
        <f t="shared" si="52"/>
        <v>01.13.12</v>
      </c>
      <c r="I262" s="32" t="str">
        <f t="shared" si="52"/>
        <v>орам жапырақ</v>
      </c>
      <c r="J262" s="32" t="str">
        <f t="shared" si="52"/>
        <v xml:space="preserve">капуста </v>
      </c>
      <c r="K262" s="32" t="str">
        <f t="shared" si="52"/>
        <v>жас ақ басты</v>
      </c>
      <c r="L262" s="32" t="str">
        <f t="shared" si="52"/>
        <v>свежая белокочанная</v>
      </c>
      <c r="M262" s="32" t="str">
        <f t="shared" si="52"/>
        <v>05 Запрос ценовых предложений посредством электронных закупок</v>
      </c>
      <c r="N262" s="91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4"/>
        <v>4753</v>
      </c>
      <c r="S262" s="28">
        <f t="shared" si="48"/>
        <v>5085.71</v>
      </c>
      <c r="T262" s="28">
        <f t="shared" si="48"/>
        <v>5441.7097000000003</v>
      </c>
      <c r="U262" s="72" t="s">
        <v>156</v>
      </c>
      <c r="V262" s="32" t="s">
        <v>533</v>
      </c>
      <c r="W262" s="95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89" t="s">
        <v>33</v>
      </c>
      <c r="F263" s="32" t="str">
        <f t="shared" si="52"/>
        <v>131 Приобретение продуктов питания</v>
      </c>
      <c r="G263" s="32" t="str">
        <f t="shared" si="52"/>
        <v>1 Бюджет</v>
      </c>
      <c r="H263" s="32" t="str">
        <f t="shared" si="52"/>
        <v>01.13.43</v>
      </c>
      <c r="I263" s="32" t="str">
        <f t="shared" si="52"/>
        <v>пияз</v>
      </c>
      <c r="J263" s="32" t="str">
        <f t="shared" si="52"/>
        <v xml:space="preserve">лук </v>
      </c>
      <c r="K263" s="32" t="str">
        <f t="shared" si="52"/>
        <v>түйінді</v>
      </c>
      <c r="L263" s="32" t="str">
        <f t="shared" si="52"/>
        <v>репчатый</v>
      </c>
      <c r="M263" s="32" t="str">
        <f t="shared" si="52"/>
        <v>05 Запрос ценовых предложений посредством электронных закупок</v>
      </c>
      <c r="N263" s="91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4"/>
        <v>2850</v>
      </c>
      <c r="S263" s="28">
        <f t="shared" si="48"/>
        <v>3049.5</v>
      </c>
      <c r="T263" s="28">
        <f t="shared" si="48"/>
        <v>3262.9650000000001</v>
      </c>
      <c r="U263" s="72" t="s">
        <v>156</v>
      </c>
      <c r="V263" s="32" t="s">
        <v>533</v>
      </c>
      <c r="W263" s="95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89" t="s">
        <v>33</v>
      </c>
      <c r="F264" s="32" t="str">
        <f t="shared" si="52"/>
        <v>131 Приобретение продуктов питания</v>
      </c>
      <c r="G264" s="32" t="str">
        <f t="shared" si="52"/>
        <v>1 Бюджет</v>
      </c>
      <c r="H264" s="32" t="str">
        <f t="shared" si="52"/>
        <v>01.13.41</v>
      </c>
      <c r="I264" s="32" t="str">
        <f t="shared" si="52"/>
        <v>сәбіз</v>
      </c>
      <c r="J264" s="32" t="str">
        <f t="shared" si="52"/>
        <v xml:space="preserve">морковь </v>
      </c>
      <c r="K264" s="32" t="str">
        <f t="shared" si="52"/>
        <v>жас, асүйге</v>
      </c>
      <c r="L264" s="32" t="str">
        <f t="shared" si="52"/>
        <v>свежая,столовая</v>
      </c>
      <c r="M264" s="32" t="str">
        <f t="shared" si="52"/>
        <v>05 Запрос ценовых предложений посредством электронных закупок</v>
      </c>
      <c r="N264" s="91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4"/>
        <v>2760</v>
      </c>
      <c r="S264" s="28">
        <f t="shared" si="48"/>
        <v>2953.2000000000003</v>
      </c>
      <c r="T264" s="28">
        <f t="shared" si="48"/>
        <v>3159.9240000000004</v>
      </c>
      <c r="U264" s="72" t="s">
        <v>156</v>
      </c>
      <c r="V264" s="32" t="s">
        <v>533</v>
      </c>
      <c r="W264" s="95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89" t="s">
        <v>33</v>
      </c>
      <c r="F265" s="32" t="str">
        <f t="shared" si="52"/>
        <v>131 Приобретение продуктов питания</v>
      </c>
      <c r="G265" s="32" t="str">
        <f t="shared" si="52"/>
        <v>1 Бюджет</v>
      </c>
      <c r="H265" s="32" t="str">
        <f t="shared" si="52"/>
        <v>01.13.49</v>
      </c>
      <c r="I265" s="32" t="str">
        <f t="shared" si="52"/>
        <v>қызанақ</v>
      </c>
      <c r="J265" s="32" t="str">
        <f t="shared" si="52"/>
        <v xml:space="preserve">свекла </v>
      </c>
      <c r="K265" s="32" t="str">
        <f t="shared" si="52"/>
        <v>жас, асүйге</v>
      </c>
      <c r="L265" s="32" t="str">
        <f t="shared" si="52"/>
        <v>свежая,столовая</v>
      </c>
      <c r="M265" s="32" t="str">
        <f t="shared" si="52"/>
        <v>05 Запрос ценовых предложений посредством электронных закупок</v>
      </c>
      <c r="N265" s="91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4"/>
        <v>2360</v>
      </c>
      <c r="S265" s="28">
        <f t="shared" si="48"/>
        <v>2525.2000000000003</v>
      </c>
      <c r="T265" s="28">
        <f t="shared" si="48"/>
        <v>2701.9640000000004</v>
      </c>
      <c r="U265" s="72" t="s">
        <v>156</v>
      </c>
      <c r="V265" s="32" t="s">
        <v>533</v>
      </c>
      <c r="W265" s="95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89" t="s">
        <v>33</v>
      </c>
      <c r="F266" s="32" t="str">
        <f t="shared" si="52"/>
        <v>131 Приобретение продуктов питания</v>
      </c>
      <c r="G266" s="32" t="str">
        <f t="shared" si="52"/>
        <v>1 Бюджет</v>
      </c>
      <c r="H266" s="32" t="str">
        <f t="shared" si="52"/>
        <v>10.20.25</v>
      </c>
      <c r="I266" s="32" t="str">
        <f t="shared" si="52"/>
        <v>консервленгкн балық</v>
      </c>
      <c r="J266" s="32" t="str">
        <f t="shared" si="52"/>
        <v>консервы рыбные</v>
      </c>
      <c r="K266" s="32" t="str">
        <f t="shared" si="52"/>
        <v>табиғи, май қосылған</v>
      </c>
      <c r="L266" s="32" t="str">
        <f t="shared" si="52"/>
        <v>натуральные,с добавлением масла</v>
      </c>
      <c r="M266" s="32" t="str">
        <f t="shared" si="52"/>
        <v>05 Запрос ценовых предложений посредством электронных закупок</v>
      </c>
      <c r="N266" s="91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4"/>
        <v>50964</v>
      </c>
      <c r="S266" s="28">
        <f t="shared" si="48"/>
        <v>54531.48</v>
      </c>
      <c r="T266" s="28">
        <f t="shared" si="48"/>
        <v>58348.683600000004</v>
      </c>
      <c r="U266" s="72" t="s">
        <v>156</v>
      </c>
      <c r="V266" s="32" t="s">
        <v>530</v>
      </c>
      <c r="W266" s="95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89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9">
        <f>SUM(R172:R266)</f>
        <v>1499776.5</v>
      </c>
      <c r="S267" s="28"/>
      <c r="T267" s="28"/>
      <c r="U267" s="72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89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2018</v>
      </c>
      <c r="J268" s="25" t="s">
        <v>2018</v>
      </c>
      <c r="K268" s="25" t="str">
        <f>K172</f>
        <v>Карамель жеміс-жидек қосылған</v>
      </c>
      <c r="L268" s="25" t="s">
        <v>2018</v>
      </c>
      <c r="M268" s="32" t="s">
        <v>326</v>
      </c>
      <c r="N268" s="91" t="s">
        <v>235</v>
      </c>
      <c r="O268" s="32" t="s">
        <v>315</v>
      </c>
      <c r="P268" s="28">
        <v>40</v>
      </c>
      <c r="Q268" s="28">
        <v>342</v>
      </c>
      <c r="R268" s="28">
        <f t="shared" ref="R268:R299" si="53">P268*Q268</f>
        <v>13680</v>
      </c>
      <c r="S268" s="28">
        <f t="shared" ref="S268:T287" si="54">R268*1.07</f>
        <v>14637.6</v>
      </c>
      <c r="T268" s="28">
        <f t="shared" si="54"/>
        <v>15662.232000000002</v>
      </c>
      <c r="U268" s="72" t="s">
        <v>159</v>
      </c>
      <c r="V268" s="32" t="s">
        <v>534</v>
      </c>
      <c r="W268" s="95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89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1" t="s">
        <v>235</v>
      </c>
      <c r="O269" s="32" t="s">
        <v>315</v>
      </c>
      <c r="P269" s="28">
        <v>40</v>
      </c>
      <c r="Q269" s="28">
        <v>131</v>
      </c>
      <c r="R269" s="28">
        <f t="shared" si="53"/>
        <v>5240</v>
      </c>
      <c r="S269" s="28">
        <f t="shared" si="54"/>
        <v>5606.8</v>
      </c>
      <c r="T269" s="28">
        <f t="shared" si="54"/>
        <v>5999.2760000000007</v>
      </c>
      <c r="U269" s="72" t="s">
        <v>159</v>
      </c>
      <c r="V269" s="32" t="s">
        <v>534</v>
      </c>
      <c r="W269" s="95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89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1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3"/>
        <v>2680</v>
      </c>
      <c r="S270" s="28">
        <f t="shared" si="54"/>
        <v>2867.6000000000004</v>
      </c>
      <c r="T270" s="28">
        <f t="shared" si="54"/>
        <v>3068.3320000000008</v>
      </c>
      <c r="U270" s="72" t="s">
        <v>159</v>
      </c>
      <c r="V270" s="32" t="s">
        <v>534</v>
      </c>
      <c r="W270" s="95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89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1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3"/>
        <v>780</v>
      </c>
      <c r="S271" s="28">
        <f t="shared" si="54"/>
        <v>834.6</v>
      </c>
      <c r="T271" s="28">
        <f t="shared" si="54"/>
        <v>893.02200000000005</v>
      </c>
      <c r="U271" s="72" t="s">
        <v>159</v>
      </c>
      <c r="V271" s="32" t="s">
        <v>534</v>
      </c>
      <c r="W271" s="95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89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1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3"/>
        <v>635</v>
      </c>
      <c r="S272" s="28">
        <f t="shared" si="54"/>
        <v>679.45</v>
      </c>
      <c r="T272" s="28">
        <f t="shared" si="54"/>
        <v>727.01150000000007</v>
      </c>
      <c r="U272" s="72" t="s">
        <v>159</v>
      </c>
      <c r="V272" s="32" t="s">
        <v>534</v>
      </c>
      <c r="W272" s="95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89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1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3"/>
        <v>1640</v>
      </c>
      <c r="S273" s="28">
        <f t="shared" si="54"/>
        <v>1754.8000000000002</v>
      </c>
      <c r="T273" s="28">
        <f t="shared" si="54"/>
        <v>1877.6360000000002</v>
      </c>
      <c r="U273" s="72" t="s">
        <v>159</v>
      </c>
      <c r="V273" s="32" t="s">
        <v>534</v>
      </c>
      <c r="W273" s="95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89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1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3"/>
        <v>550</v>
      </c>
      <c r="S274" s="28">
        <f t="shared" si="54"/>
        <v>588.5</v>
      </c>
      <c r="T274" s="28">
        <f t="shared" si="54"/>
        <v>629.69500000000005</v>
      </c>
      <c r="U274" s="72" t="s">
        <v>159</v>
      </c>
      <c r="V274" s="32" t="s">
        <v>534</v>
      </c>
      <c r="W274" s="95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89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5">H187</f>
        <v>01.11.75</v>
      </c>
      <c r="I275" s="35" t="str">
        <f t="shared" si="55"/>
        <v>горох</v>
      </c>
      <c r="J275" s="35" t="str">
        <f t="shared" si="55"/>
        <v>горох</v>
      </c>
      <c r="K275" s="35" t="str">
        <f t="shared" si="55"/>
        <v>жарылған, майдаланған</v>
      </c>
      <c r="L275" s="32" t="str">
        <f t="shared" si="55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1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3"/>
        <v>1160</v>
      </c>
      <c r="S275" s="28">
        <f t="shared" si="54"/>
        <v>1241.2</v>
      </c>
      <c r="T275" s="28">
        <f t="shared" si="54"/>
        <v>1328.0840000000001</v>
      </c>
      <c r="U275" s="72" t="s">
        <v>159</v>
      </c>
      <c r="V275" s="32" t="s">
        <v>534</v>
      </c>
      <c r="W275" s="95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89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5"/>
        <v>10.61.32</v>
      </c>
      <c r="I276" s="35" t="str">
        <f t="shared" si="55"/>
        <v>арпа жармасы</v>
      </c>
      <c r="J276" s="35" t="str">
        <f t="shared" si="55"/>
        <v>крупа ячневая</v>
      </c>
      <c r="K276" s="35" t="str">
        <f t="shared" si="55"/>
        <v>тазартылған</v>
      </c>
      <c r="L276" s="32" t="str">
        <f t="shared" si="55"/>
        <v>очищенная</v>
      </c>
      <c r="M276" s="32" t="str">
        <f>M184</f>
        <v>05 Запрос ценовых предложений посредством электронных закупок</v>
      </c>
      <c r="N276" s="91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3"/>
        <v>540</v>
      </c>
      <c r="S276" s="28">
        <f t="shared" si="54"/>
        <v>577.80000000000007</v>
      </c>
      <c r="T276" s="28">
        <f t="shared" si="54"/>
        <v>618.24600000000009</v>
      </c>
      <c r="U276" s="72" t="s">
        <v>159</v>
      </c>
      <c r="V276" s="32" t="s">
        <v>534</v>
      </c>
      <c r="W276" s="95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89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1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3"/>
        <v>550</v>
      </c>
      <c r="S277" s="28">
        <f t="shared" si="54"/>
        <v>588.5</v>
      </c>
      <c r="T277" s="28">
        <f t="shared" si="54"/>
        <v>629.69500000000005</v>
      </c>
      <c r="U277" s="72" t="s">
        <v>159</v>
      </c>
      <c r="V277" s="32" t="s">
        <v>534</v>
      </c>
      <c r="W277" s="95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89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1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3"/>
        <v>2700</v>
      </c>
      <c r="S278" s="28">
        <f t="shared" si="54"/>
        <v>2889</v>
      </c>
      <c r="T278" s="28">
        <f t="shared" si="54"/>
        <v>3091.23</v>
      </c>
      <c r="U278" s="72" t="s">
        <v>159</v>
      </c>
      <c r="V278" s="32" t="s">
        <v>534</v>
      </c>
      <c r="W278" s="95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89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1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3"/>
        <v>10710</v>
      </c>
      <c r="S279" s="28">
        <f t="shared" si="54"/>
        <v>11459.7</v>
      </c>
      <c r="T279" s="28">
        <f t="shared" si="54"/>
        <v>12261.879000000001</v>
      </c>
      <c r="U279" s="72" t="s">
        <v>159</v>
      </c>
      <c r="V279" s="32" t="s">
        <v>534</v>
      </c>
      <c r="W279" s="95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89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1" t="s">
        <v>235</v>
      </c>
      <c r="O280" s="32" t="s">
        <v>315</v>
      </c>
      <c r="P280" s="28">
        <v>70</v>
      </c>
      <c r="Q280" s="28">
        <v>64</v>
      </c>
      <c r="R280" s="28">
        <f t="shared" si="53"/>
        <v>4480</v>
      </c>
      <c r="S280" s="28">
        <f t="shared" si="54"/>
        <v>4793.6000000000004</v>
      </c>
      <c r="T280" s="28">
        <f t="shared" si="54"/>
        <v>5129.152000000001</v>
      </c>
      <c r="U280" s="72" t="s">
        <v>159</v>
      </c>
      <c r="V280" s="32" t="s">
        <v>534</v>
      </c>
      <c r="W280" s="95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89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1" t="s">
        <v>235</v>
      </c>
      <c r="O281" s="32" t="s">
        <v>313</v>
      </c>
      <c r="P281" s="28">
        <v>294</v>
      </c>
      <c r="Q281" s="28">
        <v>105</v>
      </c>
      <c r="R281" s="28">
        <f t="shared" si="53"/>
        <v>30870</v>
      </c>
      <c r="S281" s="28">
        <f t="shared" si="54"/>
        <v>33030.9</v>
      </c>
      <c r="T281" s="28">
        <f t="shared" si="54"/>
        <v>35343.063000000002</v>
      </c>
      <c r="U281" s="72" t="s">
        <v>159</v>
      </c>
      <c r="V281" s="32" t="s">
        <v>534</v>
      </c>
      <c r="W281" s="95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89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1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3"/>
        <v>17600</v>
      </c>
      <c r="S282" s="28">
        <f t="shared" si="54"/>
        <v>18832</v>
      </c>
      <c r="T282" s="28">
        <f t="shared" si="54"/>
        <v>20150.240000000002</v>
      </c>
      <c r="U282" s="72" t="s">
        <v>159</v>
      </c>
      <c r="V282" s="32" t="s">
        <v>534</v>
      </c>
      <c r="W282" s="95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89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1" t="s">
        <v>235</v>
      </c>
      <c r="O283" s="32" t="s">
        <v>313</v>
      </c>
      <c r="P283" s="28">
        <v>384</v>
      </c>
      <c r="Q283" s="28">
        <v>105</v>
      </c>
      <c r="R283" s="28">
        <f t="shared" si="53"/>
        <v>40320</v>
      </c>
      <c r="S283" s="28">
        <f t="shared" si="54"/>
        <v>43142.400000000001</v>
      </c>
      <c r="T283" s="28">
        <f t="shared" si="54"/>
        <v>46162.368000000002</v>
      </c>
      <c r="U283" s="72" t="s">
        <v>159</v>
      </c>
      <c r="V283" s="32" t="s">
        <v>534</v>
      </c>
      <c r="W283" s="95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89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1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3"/>
        <v>405</v>
      </c>
      <c r="S284" s="28">
        <f t="shared" si="54"/>
        <v>433.35</v>
      </c>
      <c r="T284" s="28">
        <f t="shared" si="54"/>
        <v>463.68450000000007</v>
      </c>
      <c r="U284" s="72" t="s">
        <v>159</v>
      </c>
      <c r="V284" s="32" t="s">
        <v>534</v>
      </c>
      <c r="W284" s="95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89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1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3"/>
        <v>4500</v>
      </c>
      <c r="S285" s="28">
        <f t="shared" si="54"/>
        <v>4815</v>
      </c>
      <c r="T285" s="28">
        <f t="shared" si="54"/>
        <v>5152.05</v>
      </c>
      <c r="U285" s="72" t="s">
        <v>159</v>
      </c>
      <c r="V285" s="32" t="s">
        <v>534</v>
      </c>
      <c r="W285" s="95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89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1" t="s">
        <v>235</v>
      </c>
      <c r="O286" s="32" t="s">
        <v>315</v>
      </c>
      <c r="P286" s="28">
        <v>8</v>
      </c>
      <c r="Q286" s="28">
        <v>600</v>
      </c>
      <c r="R286" s="28">
        <f t="shared" si="53"/>
        <v>4800</v>
      </c>
      <c r="S286" s="28">
        <f t="shared" si="54"/>
        <v>5136</v>
      </c>
      <c r="T286" s="28">
        <f t="shared" si="54"/>
        <v>5495.52</v>
      </c>
      <c r="U286" s="72" t="s">
        <v>159</v>
      </c>
      <c r="V286" s="32" t="s">
        <v>534</v>
      </c>
      <c r="W286" s="95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89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1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3"/>
        <v>21200</v>
      </c>
      <c r="S287" s="28">
        <f t="shared" si="54"/>
        <v>22684</v>
      </c>
      <c r="T287" s="28">
        <f t="shared" si="54"/>
        <v>24271.88</v>
      </c>
      <c r="U287" s="72" t="s">
        <v>159</v>
      </c>
      <c r="V287" s="32" t="s">
        <v>534</v>
      </c>
      <c r="W287" s="95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89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6">H234</f>
        <v>01.25.90</v>
      </c>
      <c r="I288" s="32" t="str">
        <f t="shared" si="56"/>
        <v>Сухофрукты</v>
      </c>
      <c r="J288" s="32" t="str">
        <f t="shared" si="56"/>
        <v>Сухофрукты</v>
      </c>
      <c r="K288" s="32" t="str">
        <f t="shared" si="56"/>
        <v>әр түрлі</v>
      </c>
      <c r="L288" s="32" t="str">
        <f t="shared" si="56"/>
        <v>в ассортименте</v>
      </c>
      <c r="M288" s="32" t="str">
        <f>M232</f>
        <v>05 Запрос ценовых предложений посредством электронных закупок</v>
      </c>
      <c r="N288" s="91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3"/>
        <v>6204</v>
      </c>
      <c r="S288" s="28">
        <f t="shared" ref="S288:T300" si="57">R288*1.07</f>
        <v>6638.2800000000007</v>
      </c>
      <c r="T288" s="28">
        <f t="shared" si="57"/>
        <v>7102.959600000001</v>
      </c>
      <c r="U288" s="72" t="s">
        <v>159</v>
      </c>
      <c r="V288" s="32" t="s">
        <v>534</v>
      </c>
      <c r="W288" s="95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89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6"/>
        <v>10.83.13</v>
      </c>
      <c r="I289" s="32" t="str">
        <f t="shared" si="56"/>
        <v>шай</v>
      </c>
      <c r="J289" s="32" t="str">
        <f t="shared" si="56"/>
        <v>Чай</v>
      </c>
      <c r="K289" s="32" t="str">
        <f t="shared" si="56"/>
        <v>қара, түйіршік</v>
      </c>
      <c r="L289" s="32" t="str">
        <f t="shared" si="56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1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3"/>
        <v>689</v>
      </c>
      <c r="S289" s="28">
        <f t="shared" si="57"/>
        <v>737.23</v>
      </c>
      <c r="T289" s="28">
        <f t="shared" si="57"/>
        <v>788.8361000000001</v>
      </c>
      <c r="U289" s="72" t="s">
        <v>159</v>
      </c>
      <c r="V289" s="32" t="s">
        <v>534</v>
      </c>
      <c r="W289" s="95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89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1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3"/>
        <v>3520</v>
      </c>
      <c r="S290" s="28">
        <f t="shared" si="57"/>
        <v>3766.4</v>
      </c>
      <c r="T290" s="28">
        <f t="shared" si="57"/>
        <v>4030.0480000000002</v>
      </c>
      <c r="U290" s="72" t="s">
        <v>159</v>
      </c>
      <c r="V290" s="32" t="s">
        <v>534</v>
      </c>
      <c r="W290" s="95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89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1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3"/>
        <v>4440</v>
      </c>
      <c r="S291" s="28">
        <f t="shared" si="57"/>
        <v>4750.8</v>
      </c>
      <c r="T291" s="28">
        <f t="shared" si="57"/>
        <v>5083.3560000000007</v>
      </c>
      <c r="U291" s="72" t="s">
        <v>159</v>
      </c>
      <c r="V291" s="32" t="s">
        <v>534</v>
      </c>
      <c r="W291" s="95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89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1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3"/>
        <v>2170</v>
      </c>
      <c r="S292" s="28">
        <f t="shared" si="57"/>
        <v>2321.9</v>
      </c>
      <c r="T292" s="28">
        <f t="shared" si="57"/>
        <v>2484.4330000000004</v>
      </c>
      <c r="U292" s="72" t="s">
        <v>159</v>
      </c>
      <c r="V292" s="32" t="s">
        <v>534</v>
      </c>
      <c r="W292" s="95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89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1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3"/>
        <v>3700</v>
      </c>
      <c r="S293" s="28">
        <f t="shared" si="57"/>
        <v>3959.0000000000005</v>
      </c>
      <c r="T293" s="28">
        <f t="shared" si="57"/>
        <v>4236.130000000001</v>
      </c>
      <c r="U293" s="72" t="s">
        <v>159</v>
      </c>
      <c r="V293" s="32" t="s">
        <v>534</v>
      </c>
      <c r="W293" s="95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89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1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3"/>
        <v>11674</v>
      </c>
      <c r="S294" s="28">
        <f t="shared" si="57"/>
        <v>12491.18</v>
      </c>
      <c r="T294" s="28">
        <f t="shared" si="57"/>
        <v>13365.562600000001</v>
      </c>
      <c r="U294" s="72" t="s">
        <v>159</v>
      </c>
      <c r="V294" s="32" t="s">
        <v>534</v>
      </c>
      <c r="W294" s="95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89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1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3"/>
        <v>1496</v>
      </c>
      <c r="S295" s="28">
        <f t="shared" si="57"/>
        <v>1600.72</v>
      </c>
      <c r="T295" s="28">
        <f t="shared" si="57"/>
        <v>1712.7704000000001</v>
      </c>
      <c r="U295" s="72" t="s">
        <v>159</v>
      </c>
      <c r="V295" s="32" t="s">
        <v>534</v>
      </c>
      <c r="W295" s="95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89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1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3"/>
        <v>7840</v>
      </c>
      <c r="S296" s="28">
        <f t="shared" si="57"/>
        <v>8388.8000000000011</v>
      </c>
      <c r="T296" s="28">
        <f t="shared" si="57"/>
        <v>8976.0160000000014</v>
      </c>
      <c r="U296" s="72" t="s">
        <v>159</v>
      </c>
      <c r="V296" s="32" t="s">
        <v>534</v>
      </c>
      <c r="W296" s="95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89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8">H256</f>
        <v>10.85.13</v>
      </c>
      <c r="I297" s="32" t="str">
        <f t="shared" si="58"/>
        <v>қияр</v>
      </c>
      <c r="J297" s="32" t="str">
        <f t="shared" si="58"/>
        <v xml:space="preserve">Огурцы </v>
      </c>
      <c r="K297" s="32" t="str">
        <f t="shared" si="58"/>
        <v>консервленген 2 л</v>
      </c>
      <c r="L297" s="32" t="str">
        <f t="shared" si="58"/>
        <v>консервир.2-х лит</v>
      </c>
      <c r="M297" s="32" t="str">
        <f>M254</f>
        <v>05 Запрос ценовых предложений посредством электронных закупок</v>
      </c>
      <c r="N297" s="91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3"/>
        <v>2880</v>
      </c>
      <c r="S297" s="28">
        <f t="shared" si="57"/>
        <v>3081.6000000000004</v>
      </c>
      <c r="T297" s="28">
        <f t="shared" si="57"/>
        <v>3297.3120000000008</v>
      </c>
      <c r="U297" s="72" t="s">
        <v>159</v>
      </c>
      <c r="V297" s="32" t="s">
        <v>534</v>
      </c>
      <c r="W297" s="95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89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8"/>
        <v>10.62.11</v>
      </c>
      <c r="I298" s="32" t="str">
        <f t="shared" si="58"/>
        <v xml:space="preserve">Крахмал </v>
      </c>
      <c r="J298" s="32" t="str">
        <f t="shared" si="58"/>
        <v xml:space="preserve">Крахмал </v>
      </c>
      <c r="K298" s="32" t="str">
        <f t="shared" si="58"/>
        <v>картоптан</v>
      </c>
      <c r="L298" s="32" t="str">
        <f t="shared" si="58"/>
        <v>картофельный</v>
      </c>
      <c r="M298" s="32" t="str">
        <f>M256</f>
        <v>05 Запрос ценовых предложений посредством электронных закупок</v>
      </c>
      <c r="N298" s="91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3"/>
        <v>1680</v>
      </c>
      <c r="S298" s="28">
        <f t="shared" si="57"/>
        <v>1797.6000000000001</v>
      </c>
      <c r="T298" s="28">
        <f t="shared" si="57"/>
        <v>1923.4320000000002</v>
      </c>
      <c r="U298" s="72" t="s">
        <v>159</v>
      </c>
      <c r="V298" s="32" t="s">
        <v>534</v>
      </c>
      <c r="W298" s="95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89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1" t="s">
        <v>235</v>
      </c>
      <c r="O299" s="32" t="s">
        <v>315</v>
      </c>
      <c r="P299" s="28">
        <v>1</v>
      </c>
      <c r="Q299" s="28">
        <v>2250</v>
      </c>
      <c r="R299" s="28">
        <f t="shared" si="53"/>
        <v>2250</v>
      </c>
      <c r="S299" s="28">
        <f t="shared" si="57"/>
        <v>2407.5</v>
      </c>
      <c r="T299" s="28">
        <f t="shared" si="57"/>
        <v>2576.0250000000001</v>
      </c>
      <c r="U299" s="72" t="s">
        <v>159</v>
      </c>
      <c r="V299" s="32" t="s">
        <v>534</v>
      </c>
      <c r="W299" s="95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89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1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ref="R300:R331" si="59">P300*Q300</f>
        <v>9504</v>
      </c>
      <c r="S300" s="28">
        <f t="shared" si="57"/>
        <v>10169.280000000001</v>
      </c>
      <c r="T300" s="28">
        <f t="shared" si="57"/>
        <v>10881.129600000002</v>
      </c>
      <c r="U300" s="72" t="s">
        <v>159</v>
      </c>
      <c r="V300" s="32" t="s">
        <v>534</v>
      </c>
      <c r="W300" s="95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1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1" t="s">
        <v>235</v>
      </c>
      <c r="O301" s="32" t="s">
        <v>315</v>
      </c>
      <c r="P301" s="28">
        <v>90</v>
      </c>
      <c r="Q301" s="28">
        <v>400</v>
      </c>
      <c r="R301" s="28">
        <f t="shared" si="59"/>
        <v>36000</v>
      </c>
      <c r="S301" s="28">
        <v>15878.800000000001</v>
      </c>
      <c r="T301" s="28">
        <v>16990.316000000003</v>
      </c>
      <c r="U301" s="72" t="s">
        <v>159</v>
      </c>
      <c r="V301" s="32" t="s">
        <v>534</v>
      </c>
      <c r="W301" s="95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1" t="s">
        <v>33</v>
      </c>
      <c r="F302" s="32" t="s">
        <v>210</v>
      </c>
      <c r="G302" s="32" t="s">
        <v>218</v>
      </c>
      <c r="H302" s="32" t="s">
        <v>171</v>
      </c>
      <c r="I302" s="32" t="s">
        <v>2022</v>
      </c>
      <c r="J302" s="32" t="s">
        <v>2021</v>
      </c>
      <c r="K302" s="32" t="s">
        <v>2022</v>
      </c>
      <c r="L302" s="32" t="s">
        <v>2021</v>
      </c>
      <c r="M302" s="32" t="s">
        <v>326</v>
      </c>
      <c r="N302" s="91" t="s">
        <v>235</v>
      </c>
      <c r="O302" s="32" t="s">
        <v>313</v>
      </c>
      <c r="P302" s="28">
        <v>580</v>
      </c>
      <c r="Q302" s="28">
        <v>120</v>
      </c>
      <c r="R302" s="28">
        <f t="shared" si="59"/>
        <v>69600</v>
      </c>
      <c r="S302" s="28">
        <v>23256.45</v>
      </c>
      <c r="T302" s="28">
        <v>24884.401500000004</v>
      </c>
      <c r="U302" s="72" t="s">
        <v>159</v>
      </c>
      <c r="V302" s="32" t="s">
        <v>534</v>
      </c>
      <c r="W302" s="95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1" t="s">
        <v>33</v>
      </c>
      <c r="F303" s="32" t="s">
        <v>210</v>
      </c>
      <c r="G303" s="32" t="s">
        <v>218</v>
      </c>
      <c r="H303" s="32" t="s">
        <v>271</v>
      </c>
      <c r="I303" s="32" t="s">
        <v>2024</v>
      </c>
      <c r="J303" s="32" t="s">
        <v>2023</v>
      </c>
      <c r="K303" s="32" t="s">
        <v>2024</v>
      </c>
      <c r="L303" s="32" t="s">
        <v>2023</v>
      </c>
      <c r="M303" s="32" t="s">
        <v>326</v>
      </c>
      <c r="N303" s="91" t="s">
        <v>235</v>
      </c>
      <c r="O303" s="32" t="s">
        <v>313</v>
      </c>
      <c r="P303" s="28">
        <v>390</v>
      </c>
      <c r="Q303" s="28">
        <v>135</v>
      </c>
      <c r="R303" s="28">
        <f t="shared" si="59"/>
        <v>52650</v>
      </c>
      <c r="S303" s="28">
        <v>17526.600000000002</v>
      </c>
      <c r="T303" s="28">
        <v>18753.462000000003</v>
      </c>
      <c r="U303" s="72" t="s">
        <v>159</v>
      </c>
      <c r="V303" s="32" t="s">
        <v>534</v>
      </c>
      <c r="W303" s="95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1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2025</v>
      </c>
      <c r="K304" s="32" t="s">
        <v>541</v>
      </c>
      <c r="L304" s="32" t="s">
        <v>2025</v>
      </c>
      <c r="M304" s="32" t="s">
        <v>326</v>
      </c>
      <c r="N304" s="91" t="s">
        <v>235</v>
      </c>
      <c r="O304" s="32" t="s">
        <v>315</v>
      </c>
      <c r="P304" s="28">
        <v>265</v>
      </c>
      <c r="Q304" s="28">
        <v>840</v>
      </c>
      <c r="R304" s="28">
        <f t="shared" si="59"/>
        <v>222600</v>
      </c>
      <c r="S304" s="28">
        <v>85486.58</v>
      </c>
      <c r="T304" s="28">
        <v>91470.640600000013</v>
      </c>
      <c r="U304" s="72" t="s">
        <v>159</v>
      </c>
      <c r="V304" s="32" t="s">
        <v>534</v>
      </c>
      <c r="W304" s="95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1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1" t="s">
        <v>235</v>
      </c>
      <c r="O305" s="32" t="s">
        <v>315</v>
      </c>
      <c r="P305" s="28">
        <v>90</v>
      </c>
      <c r="Q305" s="28">
        <v>418</v>
      </c>
      <c r="R305" s="28">
        <f t="shared" si="59"/>
        <v>37620</v>
      </c>
      <c r="S305" s="28">
        <v>16338.900000000001</v>
      </c>
      <c r="T305" s="28">
        <v>17482.623000000003</v>
      </c>
      <c r="U305" s="72" t="s">
        <v>159</v>
      </c>
      <c r="V305" s="32" t="s">
        <v>534</v>
      </c>
      <c r="W305" s="95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1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1" t="s">
        <v>235</v>
      </c>
      <c r="O306" s="32" t="s">
        <v>315</v>
      </c>
      <c r="P306" s="28">
        <v>40</v>
      </c>
      <c r="Q306" s="28">
        <v>629</v>
      </c>
      <c r="R306" s="28">
        <f t="shared" si="59"/>
        <v>25160</v>
      </c>
      <c r="S306" s="28">
        <v>9917.83</v>
      </c>
      <c r="T306" s="28">
        <v>10612.078100000001</v>
      </c>
      <c r="U306" s="72" t="s">
        <v>159</v>
      </c>
      <c r="V306" s="32" t="s">
        <v>534</v>
      </c>
      <c r="W306" s="95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1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1" t="s">
        <v>235</v>
      </c>
      <c r="O307" s="32" t="s">
        <v>315</v>
      </c>
      <c r="P307" s="28">
        <v>215</v>
      </c>
      <c r="Q307" s="28">
        <v>370</v>
      </c>
      <c r="R307" s="28">
        <f t="shared" si="59"/>
        <v>79550</v>
      </c>
      <c r="S307" s="28">
        <v>27317.100000000002</v>
      </c>
      <c r="T307" s="28">
        <v>29229.297000000002</v>
      </c>
      <c r="U307" s="72" t="s">
        <v>159</v>
      </c>
      <c r="V307" s="32" t="s">
        <v>534</v>
      </c>
      <c r="W307" s="95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1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1" t="s">
        <v>235</v>
      </c>
      <c r="O308" s="32" t="s">
        <v>315</v>
      </c>
      <c r="P308" s="28">
        <v>20</v>
      </c>
      <c r="Q308" s="28">
        <v>337</v>
      </c>
      <c r="R308" s="28">
        <f t="shared" si="59"/>
        <v>6740</v>
      </c>
      <c r="S308" s="28">
        <v>2484.54</v>
      </c>
      <c r="T308" s="28">
        <v>2658.4578000000001</v>
      </c>
      <c r="U308" s="72" t="s">
        <v>159</v>
      </c>
      <c r="V308" s="32" t="s">
        <v>534</v>
      </c>
      <c r="W308" s="95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1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1" t="s">
        <v>235</v>
      </c>
      <c r="O309" s="32" t="s">
        <v>315</v>
      </c>
      <c r="P309" s="28">
        <v>42</v>
      </c>
      <c r="Q309" s="28">
        <v>375</v>
      </c>
      <c r="R309" s="28">
        <f t="shared" si="59"/>
        <v>15750</v>
      </c>
      <c r="S309" s="28">
        <v>4883.4800000000005</v>
      </c>
      <c r="T309" s="28">
        <v>5225.3236000000006</v>
      </c>
      <c r="U309" s="72" t="s">
        <v>159</v>
      </c>
      <c r="V309" s="32" t="s">
        <v>534</v>
      </c>
      <c r="W309" s="95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1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1" t="s">
        <v>235</v>
      </c>
      <c r="O310" s="32" t="s">
        <v>315</v>
      </c>
      <c r="P310" s="28">
        <v>40</v>
      </c>
      <c r="Q310" s="28">
        <v>1000</v>
      </c>
      <c r="R310" s="28">
        <f t="shared" si="59"/>
        <v>40000</v>
      </c>
      <c r="S310" s="28">
        <v>12326.400000000001</v>
      </c>
      <c r="T310" s="28">
        <v>13189.248000000003</v>
      </c>
      <c r="U310" s="72" t="s">
        <v>159</v>
      </c>
      <c r="V310" s="32" t="s">
        <v>534</v>
      </c>
      <c r="W310" s="95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1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1" t="s">
        <v>235</v>
      </c>
      <c r="O311" s="32" t="s">
        <v>315</v>
      </c>
      <c r="P311" s="28">
        <v>135</v>
      </c>
      <c r="Q311" s="28">
        <v>680</v>
      </c>
      <c r="R311" s="28">
        <f t="shared" si="59"/>
        <v>91800</v>
      </c>
      <c r="S311" s="28">
        <v>30131.200000000001</v>
      </c>
      <c r="T311" s="28">
        <v>32240.384000000002</v>
      </c>
      <c r="U311" s="72" t="s">
        <v>159</v>
      </c>
      <c r="V311" s="32" t="s">
        <v>534</v>
      </c>
      <c r="W311" s="95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1" t="s">
        <v>33</v>
      </c>
      <c r="F312" s="32" t="s">
        <v>210</v>
      </c>
      <c r="G312" s="32" t="s">
        <v>218</v>
      </c>
      <c r="H312" s="32" t="s">
        <v>199</v>
      </c>
      <c r="I312" s="32" t="s">
        <v>2027</v>
      </c>
      <c r="J312" s="32" t="s">
        <v>2026</v>
      </c>
      <c r="K312" s="32" t="s">
        <v>2027</v>
      </c>
      <c r="L312" s="32" t="s">
        <v>2026</v>
      </c>
      <c r="M312" s="32" t="s">
        <v>326</v>
      </c>
      <c r="N312" s="91" t="s">
        <v>235</v>
      </c>
      <c r="O312" s="32" t="s">
        <v>315</v>
      </c>
      <c r="P312" s="28">
        <v>320</v>
      </c>
      <c r="Q312" s="28">
        <v>80</v>
      </c>
      <c r="R312" s="28">
        <f t="shared" si="59"/>
        <v>25600</v>
      </c>
      <c r="S312" s="28">
        <v>7639.8</v>
      </c>
      <c r="T312" s="28">
        <v>8174.5860000000002</v>
      </c>
      <c r="U312" s="72" t="s">
        <v>159</v>
      </c>
      <c r="V312" s="32" t="s">
        <v>534</v>
      </c>
      <c r="W312" s="95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1" t="s">
        <v>33</v>
      </c>
      <c r="F313" s="32" t="s">
        <v>210</v>
      </c>
      <c r="G313" s="32" t="s">
        <v>218</v>
      </c>
      <c r="H313" s="32" t="s">
        <v>199</v>
      </c>
      <c r="I313" s="32" t="s">
        <v>2029</v>
      </c>
      <c r="J313" s="32" t="s">
        <v>2028</v>
      </c>
      <c r="K313" s="32" t="s">
        <v>2029</v>
      </c>
      <c r="L313" s="32" t="s">
        <v>2028</v>
      </c>
      <c r="M313" s="32" t="s">
        <v>326</v>
      </c>
      <c r="N313" s="91" t="s">
        <v>235</v>
      </c>
      <c r="O313" s="32" t="s">
        <v>315</v>
      </c>
      <c r="P313" s="28">
        <v>320</v>
      </c>
      <c r="Q313" s="28">
        <v>130</v>
      </c>
      <c r="R313" s="28">
        <f t="shared" si="59"/>
        <v>41600</v>
      </c>
      <c r="S313" s="28">
        <v>14380.800000000001</v>
      </c>
      <c r="T313" s="28">
        <v>15387.456000000002</v>
      </c>
      <c r="U313" s="72" t="s">
        <v>159</v>
      </c>
      <c r="V313" s="32" t="s">
        <v>534</v>
      </c>
      <c r="W313" s="95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1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1" t="s">
        <v>235</v>
      </c>
      <c r="O314" s="32" t="s">
        <v>145</v>
      </c>
      <c r="P314" s="28">
        <v>1920</v>
      </c>
      <c r="Q314" s="28">
        <v>14.5</v>
      </c>
      <c r="R314" s="28">
        <f t="shared" si="59"/>
        <v>27840</v>
      </c>
      <c r="S314" s="28">
        <v>10987.83</v>
      </c>
      <c r="T314" s="28">
        <v>11756.9781</v>
      </c>
      <c r="U314" s="72" t="s">
        <v>159</v>
      </c>
      <c r="V314" s="32" t="s">
        <v>534</v>
      </c>
      <c r="W314" s="95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1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1" t="s">
        <v>235</v>
      </c>
      <c r="O315" s="32" t="s">
        <v>315</v>
      </c>
      <c r="P315" s="28">
        <v>115</v>
      </c>
      <c r="Q315" s="28">
        <v>500</v>
      </c>
      <c r="R315" s="28">
        <f t="shared" si="59"/>
        <v>57500</v>
      </c>
      <c r="S315" s="28">
        <v>9880.380000000001</v>
      </c>
      <c r="T315" s="28">
        <v>10572.006600000002</v>
      </c>
      <c r="U315" s="72" t="s">
        <v>159</v>
      </c>
      <c r="V315" s="32" t="s">
        <v>534</v>
      </c>
      <c r="W315" s="95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1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1" t="s">
        <v>235</v>
      </c>
      <c r="O316" s="32" t="s">
        <v>315</v>
      </c>
      <c r="P316" s="28">
        <v>105</v>
      </c>
      <c r="Q316" s="28">
        <v>570</v>
      </c>
      <c r="R316" s="28">
        <f t="shared" si="59"/>
        <v>59850</v>
      </c>
      <c r="S316" s="28">
        <v>8840.34</v>
      </c>
      <c r="T316" s="28">
        <v>9459.1638000000003</v>
      </c>
      <c r="U316" s="72" t="s">
        <v>159</v>
      </c>
      <c r="V316" s="32" t="s">
        <v>534</v>
      </c>
      <c r="W316" s="95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1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1" t="s">
        <v>235</v>
      </c>
      <c r="O317" s="32" t="s">
        <v>315</v>
      </c>
      <c r="P317" s="28">
        <v>400</v>
      </c>
      <c r="Q317" s="28">
        <v>205</v>
      </c>
      <c r="R317" s="28">
        <f t="shared" si="59"/>
        <v>82000</v>
      </c>
      <c r="S317" s="28">
        <v>15065.6</v>
      </c>
      <c r="T317" s="28">
        <v>16120.192000000001</v>
      </c>
      <c r="U317" s="72" t="s">
        <v>159</v>
      </c>
      <c r="V317" s="32" t="s">
        <v>534</v>
      </c>
      <c r="W317" s="95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1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1" t="s">
        <v>235</v>
      </c>
      <c r="O318" s="32" t="s">
        <v>315</v>
      </c>
      <c r="P318" s="28">
        <v>100</v>
      </c>
      <c r="Q318" s="28">
        <v>278</v>
      </c>
      <c r="R318" s="28">
        <f t="shared" si="59"/>
        <v>27800</v>
      </c>
      <c r="S318" s="28">
        <v>10912.93</v>
      </c>
      <c r="T318" s="28">
        <v>11676.8351</v>
      </c>
      <c r="U318" s="72" t="s">
        <v>159</v>
      </c>
      <c r="V318" s="32" t="s">
        <v>534</v>
      </c>
      <c r="W318" s="95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1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1" t="s">
        <v>235</v>
      </c>
      <c r="O319" s="32" t="s">
        <v>315</v>
      </c>
      <c r="P319" s="28">
        <v>45</v>
      </c>
      <c r="Q319" s="28">
        <v>300</v>
      </c>
      <c r="R319" s="28">
        <f t="shared" si="59"/>
        <v>13500</v>
      </c>
      <c r="S319" s="28">
        <v>17415.32</v>
      </c>
      <c r="T319" s="28">
        <v>18634.392400000001</v>
      </c>
      <c r="U319" s="72" t="s">
        <v>159</v>
      </c>
      <c r="V319" s="32" t="s">
        <v>534</v>
      </c>
      <c r="W319" s="95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1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1" t="s">
        <v>235</v>
      </c>
      <c r="O320" s="32" t="s">
        <v>315</v>
      </c>
      <c r="P320" s="28">
        <v>40</v>
      </c>
      <c r="Q320" s="28">
        <v>920</v>
      </c>
      <c r="R320" s="28">
        <f t="shared" si="59"/>
        <v>36800</v>
      </c>
      <c r="S320" s="28">
        <v>16692</v>
      </c>
      <c r="T320" s="28">
        <v>17860.440000000002</v>
      </c>
      <c r="U320" s="72" t="s">
        <v>159</v>
      </c>
      <c r="V320" s="32" t="s">
        <v>534</v>
      </c>
      <c r="W320" s="95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1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1" t="s">
        <v>235</v>
      </c>
      <c r="O321" s="32" t="s">
        <v>315</v>
      </c>
      <c r="P321" s="28">
        <v>78</v>
      </c>
      <c r="Q321" s="28">
        <v>450</v>
      </c>
      <c r="R321" s="28">
        <f t="shared" si="59"/>
        <v>35100</v>
      </c>
      <c r="S321" s="28">
        <v>9790.5</v>
      </c>
      <c r="T321" s="28">
        <v>10475.835000000001</v>
      </c>
      <c r="U321" s="72" t="s">
        <v>159</v>
      </c>
      <c r="V321" s="32" t="s">
        <v>534</v>
      </c>
      <c r="W321" s="95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1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1" t="s">
        <v>235</v>
      </c>
      <c r="O322" s="32" t="s">
        <v>315</v>
      </c>
      <c r="P322" s="28">
        <v>160</v>
      </c>
      <c r="Q322" s="28">
        <v>248</v>
      </c>
      <c r="R322" s="28">
        <f t="shared" si="59"/>
        <v>39680</v>
      </c>
      <c r="S322" s="28">
        <v>13297.960000000001</v>
      </c>
      <c r="T322" s="28">
        <v>14228.817200000001</v>
      </c>
      <c r="U322" s="72" t="s">
        <v>159</v>
      </c>
      <c r="V322" s="32" t="s">
        <v>534</v>
      </c>
      <c r="W322" s="95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1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1" t="s">
        <v>235</v>
      </c>
      <c r="O323" s="32" t="s">
        <v>315</v>
      </c>
      <c r="P323" s="28">
        <v>10</v>
      </c>
      <c r="Q323" s="28">
        <v>400</v>
      </c>
      <c r="R323" s="28">
        <f t="shared" si="59"/>
        <v>4000</v>
      </c>
      <c r="S323" s="28">
        <v>1187.7</v>
      </c>
      <c r="T323" s="28">
        <v>1270.8390000000002</v>
      </c>
      <c r="U323" s="72" t="s">
        <v>159</v>
      </c>
      <c r="V323" s="32" t="s">
        <v>534</v>
      </c>
      <c r="W323" s="95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1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1" t="s">
        <v>235</v>
      </c>
      <c r="O324" s="32" t="s">
        <v>315</v>
      </c>
      <c r="P324" s="28">
        <v>5</v>
      </c>
      <c r="Q324" s="28">
        <v>953</v>
      </c>
      <c r="R324" s="28">
        <f t="shared" si="59"/>
        <v>4765</v>
      </c>
      <c r="S324" s="28">
        <v>2118.6</v>
      </c>
      <c r="T324" s="28">
        <v>2266.902</v>
      </c>
      <c r="U324" s="72" t="s">
        <v>159</v>
      </c>
      <c r="V324" s="32" t="s">
        <v>534</v>
      </c>
      <c r="W324" s="95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1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1" t="s">
        <v>235</v>
      </c>
      <c r="O325" s="32" t="s">
        <v>315</v>
      </c>
      <c r="P325" s="28">
        <v>45</v>
      </c>
      <c r="Q325" s="28">
        <v>800</v>
      </c>
      <c r="R325" s="28">
        <f t="shared" si="59"/>
        <v>36000</v>
      </c>
      <c r="S325" s="28">
        <v>3691.5</v>
      </c>
      <c r="T325" s="28">
        <v>3949.9050000000002</v>
      </c>
      <c r="U325" s="72" t="s">
        <v>159</v>
      </c>
      <c r="V325" s="32" t="s">
        <v>534</v>
      </c>
      <c r="W325" s="95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1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1" t="s">
        <v>235</v>
      </c>
      <c r="O326" s="32" t="s">
        <v>315</v>
      </c>
      <c r="P326" s="28">
        <v>90</v>
      </c>
      <c r="Q326" s="28">
        <v>400</v>
      </c>
      <c r="R326" s="28">
        <f t="shared" si="59"/>
        <v>36000</v>
      </c>
      <c r="S326" s="28">
        <v>9929.6</v>
      </c>
      <c r="T326" s="28">
        <v>10624.672</v>
      </c>
      <c r="U326" s="72" t="s">
        <v>159</v>
      </c>
      <c r="V326" s="32" t="s">
        <v>534</v>
      </c>
      <c r="W326" s="95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1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1" t="s">
        <v>235</v>
      </c>
      <c r="O327" s="32" t="s">
        <v>315</v>
      </c>
      <c r="P327" s="28">
        <v>20</v>
      </c>
      <c r="Q327" s="28">
        <v>950</v>
      </c>
      <c r="R327" s="28">
        <f t="shared" si="59"/>
        <v>19000</v>
      </c>
      <c r="S327" s="28">
        <v>4051.0200000000004</v>
      </c>
      <c r="T327" s="28">
        <v>4334.5914000000012</v>
      </c>
      <c r="U327" s="72" t="s">
        <v>159</v>
      </c>
      <c r="V327" s="32" t="s">
        <v>534</v>
      </c>
      <c r="W327" s="95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1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1" t="s">
        <v>235</v>
      </c>
      <c r="O328" s="32" t="s">
        <v>315</v>
      </c>
      <c r="P328" s="28">
        <v>20</v>
      </c>
      <c r="Q328" s="28">
        <v>1000</v>
      </c>
      <c r="R328" s="28">
        <f t="shared" si="59"/>
        <v>20000</v>
      </c>
      <c r="S328" s="28">
        <v>4095.96</v>
      </c>
      <c r="T328" s="28">
        <v>4382.6772000000001</v>
      </c>
      <c r="U328" s="72" t="s">
        <v>159</v>
      </c>
      <c r="V328" s="32" t="s">
        <v>534</v>
      </c>
      <c r="W328" s="95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1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1" t="s">
        <v>235</v>
      </c>
      <c r="O329" s="32" t="s">
        <v>315</v>
      </c>
      <c r="P329" s="28">
        <v>20</v>
      </c>
      <c r="Q329" s="28">
        <v>1000</v>
      </c>
      <c r="R329" s="28">
        <f t="shared" si="59"/>
        <v>20000</v>
      </c>
      <c r="S329" s="28">
        <v>4095.96</v>
      </c>
      <c r="T329" s="28">
        <v>4382.6772000000001</v>
      </c>
      <c r="U329" s="72" t="s">
        <v>159</v>
      </c>
      <c r="V329" s="32" t="s">
        <v>534</v>
      </c>
      <c r="W329" s="95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1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1" t="s">
        <v>235</v>
      </c>
      <c r="O330" s="32" t="s">
        <v>315</v>
      </c>
      <c r="P330" s="28">
        <v>4</v>
      </c>
      <c r="Q330" s="28">
        <v>500</v>
      </c>
      <c r="R330" s="28">
        <f t="shared" si="59"/>
        <v>2000</v>
      </c>
      <c r="S330" s="28">
        <v>6657.54</v>
      </c>
      <c r="T330" s="28">
        <v>7123.5678000000007</v>
      </c>
      <c r="U330" s="72" t="s">
        <v>159</v>
      </c>
      <c r="V330" s="32" t="s">
        <v>534</v>
      </c>
      <c r="W330" s="95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1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2030</v>
      </c>
      <c r="K331" s="32" t="s">
        <v>1352</v>
      </c>
      <c r="L331" s="32" t="s">
        <v>1692</v>
      </c>
      <c r="M331" s="32" t="s">
        <v>326</v>
      </c>
      <c r="N331" s="91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si="59"/>
        <v>463420</v>
      </c>
      <c r="S331" s="28">
        <v>154294</v>
      </c>
      <c r="T331" s="28">
        <v>165094.58000000002</v>
      </c>
      <c r="U331" s="72" t="s">
        <v>159</v>
      </c>
      <c r="V331" s="32" t="s">
        <v>534</v>
      </c>
      <c r="W331" s="95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1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2031</v>
      </c>
      <c r="K332" s="32" t="s">
        <v>1371</v>
      </c>
      <c r="L332" s="32" t="s">
        <v>430</v>
      </c>
      <c r="M332" s="32" t="s">
        <v>326</v>
      </c>
      <c r="N332" s="91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ref="R332:R363" si="60">P332*Q332</f>
        <v>56000</v>
      </c>
      <c r="S332" s="28">
        <v>16050.000000000002</v>
      </c>
      <c r="T332" s="28">
        <v>17173.500000000004</v>
      </c>
      <c r="U332" s="72" t="s">
        <v>159</v>
      </c>
      <c r="V332" s="32" t="s">
        <v>534</v>
      </c>
      <c r="W332" s="95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1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2032</v>
      </c>
      <c r="K333" s="32" t="s">
        <v>1383</v>
      </c>
      <c r="L333" s="32" t="s">
        <v>521</v>
      </c>
      <c r="M333" s="32" t="s">
        <v>326</v>
      </c>
      <c r="N333" s="91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0"/>
        <v>46740</v>
      </c>
      <c r="S333" s="28">
        <v>14552</v>
      </c>
      <c r="T333" s="28">
        <v>15570.640000000001</v>
      </c>
      <c r="U333" s="72" t="s">
        <v>159</v>
      </c>
      <c r="V333" s="32" t="s">
        <v>534</v>
      </c>
      <c r="W333" s="95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1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2033</v>
      </c>
      <c r="K334" s="32" t="s">
        <v>1467</v>
      </c>
      <c r="L334" s="32" t="s">
        <v>524</v>
      </c>
      <c r="M334" s="32" t="s">
        <v>326</v>
      </c>
      <c r="N334" s="91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0"/>
        <v>60600</v>
      </c>
      <c r="S334" s="28">
        <v>17976</v>
      </c>
      <c r="T334" s="28">
        <v>19234.32</v>
      </c>
      <c r="U334" s="72" t="s">
        <v>159</v>
      </c>
      <c r="V334" s="32" t="s">
        <v>534</v>
      </c>
      <c r="W334" s="95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1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2034</v>
      </c>
      <c r="K335" s="32" t="s">
        <v>1467</v>
      </c>
      <c r="L335" s="32" t="s">
        <v>524</v>
      </c>
      <c r="M335" s="32" t="s">
        <v>326</v>
      </c>
      <c r="N335" s="91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0"/>
        <v>45760</v>
      </c>
      <c r="S335" s="28">
        <v>15408</v>
      </c>
      <c r="T335" s="28">
        <v>16486.560000000001</v>
      </c>
      <c r="U335" s="72" t="s">
        <v>159</v>
      </c>
      <c r="V335" s="32" t="s">
        <v>534</v>
      </c>
      <c r="W335" s="95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1" t="s">
        <v>33</v>
      </c>
      <c r="F336" s="32" t="s">
        <v>210</v>
      </c>
      <c r="G336" s="32" t="s">
        <v>218</v>
      </c>
      <c r="H336" s="32" t="s">
        <v>283</v>
      </c>
      <c r="I336" s="25" t="s">
        <v>2019</v>
      </c>
      <c r="J336" s="25" t="s">
        <v>2018</v>
      </c>
      <c r="K336" s="25" t="s">
        <v>2019</v>
      </c>
      <c r="L336" s="25" t="s">
        <v>2018</v>
      </c>
      <c r="M336" s="32" t="s">
        <v>326</v>
      </c>
      <c r="N336" s="91" t="s">
        <v>235</v>
      </c>
      <c r="O336" s="32" t="s">
        <v>315</v>
      </c>
      <c r="P336" s="28">
        <v>143</v>
      </c>
      <c r="Q336" s="28">
        <v>321</v>
      </c>
      <c r="R336" s="28">
        <f t="shared" si="60"/>
        <v>45903</v>
      </c>
      <c r="S336" s="28">
        <f t="shared" ref="S336:T365" si="61">R336*1.07</f>
        <v>49116.210000000006</v>
      </c>
      <c r="T336" s="28">
        <f t="shared" si="61"/>
        <v>52554.344700000009</v>
      </c>
      <c r="U336" s="72" t="s">
        <v>157</v>
      </c>
      <c r="V336" s="32" t="s">
        <v>543</v>
      </c>
      <c r="W336" s="95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1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2020</v>
      </c>
      <c r="K337" s="32" t="s">
        <v>1344</v>
      </c>
      <c r="L337" s="32" t="s">
        <v>465</v>
      </c>
      <c r="M337" s="32" t="s">
        <v>326</v>
      </c>
      <c r="N337" s="91" t="s">
        <v>235</v>
      </c>
      <c r="O337" s="32" t="s">
        <v>315</v>
      </c>
      <c r="P337" s="28">
        <v>143</v>
      </c>
      <c r="Q337" s="28">
        <v>132</v>
      </c>
      <c r="R337" s="28">
        <f t="shared" si="60"/>
        <v>18876</v>
      </c>
      <c r="S337" s="28">
        <f t="shared" si="61"/>
        <v>20197.32</v>
      </c>
      <c r="T337" s="28">
        <f t="shared" si="61"/>
        <v>21611.132400000002</v>
      </c>
      <c r="U337" s="72" t="s">
        <v>157</v>
      </c>
      <c r="V337" s="32" t="s">
        <v>543</v>
      </c>
      <c r="W337" s="95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1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1" t="s">
        <v>235</v>
      </c>
      <c r="O338" s="32" t="s">
        <v>315</v>
      </c>
      <c r="P338" s="28">
        <v>19</v>
      </c>
      <c r="Q338" s="28">
        <v>153</v>
      </c>
      <c r="R338" s="28">
        <f t="shared" si="60"/>
        <v>2907</v>
      </c>
      <c r="S338" s="28">
        <f t="shared" si="61"/>
        <v>3110.4900000000002</v>
      </c>
      <c r="T338" s="28">
        <f t="shared" si="61"/>
        <v>3328.2243000000003</v>
      </c>
      <c r="U338" s="72" t="s">
        <v>157</v>
      </c>
      <c r="V338" s="32" t="s">
        <v>543</v>
      </c>
      <c r="W338" s="95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1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1" t="s">
        <v>235</v>
      </c>
      <c r="O339" s="32" t="s">
        <v>315</v>
      </c>
      <c r="P339" s="28">
        <v>13</v>
      </c>
      <c r="Q339" s="28">
        <v>83</v>
      </c>
      <c r="R339" s="28">
        <f t="shared" si="60"/>
        <v>1079</v>
      </c>
      <c r="S339" s="28">
        <f t="shared" si="61"/>
        <v>1154.53</v>
      </c>
      <c r="T339" s="28">
        <f t="shared" si="61"/>
        <v>1235.3471</v>
      </c>
      <c r="U339" s="72" t="s">
        <v>157</v>
      </c>
      <c r="V339" s="32" t="s">
        <v>543</v>
      </c>
      <c r="W339" s="95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1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1" t="s">
        <v>235</v>
      </c>
      <c r="O340" s="32" t="s">
        <v>315</v>
      </c>
      <c r="P340" s="28">
        <v>37</v>
      </c>
      <c r="Q340" s="28">
        <v>117</v>
      </c>
      <c r="R340" s="28">
        <f t="shared" si="60"/>
        <v>4329</v>
      </c>
      <c r="S340" s="28">
        <f t="shared" si="61"/>
        <v>4632.0300000000007</v>
      </c>
      <c r="T340" s="28">
        <f t="shared" si="61"/>
        <v>4956.272100000001</v>
      </c>
      <c r="U340" s="72" t="s">
        <v>157</v>
      </c>
      <c r="V340" s="32" t="s">
        <v>543</v>
      </c>
      <c r="W340" s="95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1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1" t="s">
        <v>235</v>
      </c>
      <c r="O341" s="32" t="s">
        <v>315</v>
      </c>
      <c r="P341" s="28">
        <v>40</v>
      </c>
      <c r="Q341" s="28">
        <v>82</v>
      </c>
      <c r="R341" s="28">
        <f t="shared" si="60"/>
        <v>3280</v>
      </c>
      <c r="S341" s="28">
        <f t="shared" si="61"/>
        <v>3509.6000000000004</v>
      </c>
      <c r="T341" s="28">
        <f t="shared" si="61"/>
        <v>3755.2720000000004</v>
      </c>
      <c r="U341" s="72" t="s">
        <v>157</v>
      </c>
      <c r="V341" s="32" t="s">
        <v>543</v>
      </c>
      <c r="W341" s="95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1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1" t="s">
        <v>235</v>
      </c>
      <c r="O342" s="32" t="s">
        <v>315</v>
      </c>
      <c r="P342" s="28">
        <v>30</v>
      </c>
      <c r="Q342" s="28">
        <v>51</v>
      </c>
      <c r="R342" s="28">
        <f t="shared" si="60"/>
        <v>1530</v>
      </c>
      <c r="S342" s="28">
        <f t="shared" si="61"/>
        <v>1637.1000000000001</v>
      </c>
      <c r="T342" s="28">
        <f t="shared" si="61"/>
        <v>1751.6970000000003</v>
      </c>
      <c r="U342" s="72" t="s">
        <v>157</v>
      </c>
      <c r="V342" s="32" t="s">
        <v>543</v>
      </c>
      <c r="W342" s="95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1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1" t="s">
        <v>235</v>
      </c>
      <c r="O343" s="32" t="s">
        <v>315</v>
      </c>
      <c r="P343" s="28">
        <v>26</v>
      </c>
      <c r="Q343" s="28">
        <v>51</v>
      </c>
      <c r="R343" s="28">
        <f t="shared" si="60"/>
        <v>1326</v>
      </c>
      <c r="S343" s="28">
        <f t="shared" si="61"/>
        <v>1418.8200000000002</v>
      </c>
      <c r="T343" s="28">
        <f t="shared" si="61"/>
        <v>1518.1374000000003</v>
      </c>
      <c r="U343" s="72" t="s">
        <v>157</v>
      </c>
      <c r="V343" s="32" t="s">
        <v>543</v>
      </c>
      <c r="W343" s="95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1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1" t="s">
        <v>235</v>
      </c>
      <c r="O344" s="32" t="s">
        <v>315</v>
      </c>
      <c r="P344" s="28">
        <v>12</v>
      </c>
      <c r="Q344" s="28">
        <v>51</v>
      </c>
      <c r="R344" s="28">
        <f t="shared" si="60"/>
        <v>612</v>
      </c>
      <c r="S344" s="28">
        <f t="shared" si="61"/>
        <v>654.84</v>
      </c>
      <c r="T344" s="28">
        <f t="shared" si="61"/>
        <v>700.67880000000002</v>
      </c>
      <c r="U344" s="72" t="s">
        <v>157</v>
      </c>
      <c r="V344" s="32" t="s">
        <v>543</v>
      </c>
      <c r="W344" s="95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1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1" t="s">
        <v>235</v>
      </c>
      <c r="O345" s="32" t="s">
        <v>315</v>
      </c>
      <c r="P345" s="28">
        <v>8</v>
      </c>
      <c r="Q345" s="28">
        <v>107</v>
      </c>
      <c r="R345" s="28">
        <f t="shared" si="60"/>
        <v>856</v>
      </c>
      <c r="S345" s="28">
        <f t="shared" si="61"/>
        <v>915.92000000000007</v>
      </c>
      <c r="T345" s="28">
        <f t="shared" si="61"/>
        <v>980.03440000000012</v>
      </c>
      <c r="U345" s="72" t="s">
        <v>157</v>
      </c>
      <c r="V345" s="32" t="s">
        <v>543</v>
      </c>
      <c r="W345" s="95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1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1" t="s">
        <v>235</v>
      </c>
      <c r="O346" s="32" t="s">
        <v>315</v>
      </c>
      <c r="P346" s="28">
        <v>124</v>
      </c>
      <c r="Q346" s="28">
        <v>242</v>
      </c>
      <c r="R346" s="28">
        <f t="shared" si="60"/>
        <v>30008</v>
      </c>
      <c r="S346" s="28">
        <f t="shared" si="61"/>
        <v>32108.560000000001</v>
      </c>
      <c r="T346" s="28">
        <f t="shared" si="61"/>
        <v>34356.159200000002</v>
      </c>
      <c r="U346" s="72" t="s">
        <v>157</v>
      </c>
      <c r="V346" s="32" t="s">
        <v>543</v>
      </c>
      <c r="W346" s="95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1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1" t="s">
        <v>235</v>
      </c>
      <c r="O347" s="32" t="s">
        <v>313</v>
      </c>
      <c r="P347" s="28">
        <v>1153</v>
      </c>
      <c r="Q347" s="28">
        <v>104</v>
      </c>
      <c r="R347" s="28">
        <f t="shared" si="60"/>
        <v>119912</v>
      </c>
      <c r="S347" s="28">
        <f t="shared" si="61"/>
        <v>128305.84000000001</v>
      </c>
      <c r="T347" s="28">
        <f t="shared" si="61"/>
        <v>137287.24880000003</v>
      </c>
      <c r="U347" s="72" t="s">
        <v>157</v>
      </c>
      <c r="V347" s="32" t="s">
        <v>543</v>
      </c>
      <c r="W347" s="95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1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1" t="s">
        <v>235</v>
      </c>
      <c r="O348" s="32" t="s">
        <v>313</v>
      </c>
      <c r="P348" s="28">
        <v>1101</v>
      </c>
      <c r="Q348" s="28">
        <v>94</v>
      </c>
      <c r="R348" s="28">
        <f t="shared" si="60"/>
        <v>103494</v>
      </c>
      <c r="S348" s="28">
        <f t="shared" si="61"/>
        <v>110738.58</v>
      </c>
      <c r="T348" s="28">
        <f t="shared" si="61"/>
        <v>118490.28060000001</v>
      </c>
      <c r="U348" s="72" t="s">
        <v>157</v>
      </c>
      <c r="V348" s="32" t="s">
        <v>543</v>
      </c>
      <c r="W348" s="95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1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1" t="s">
        <v>235</v>
      </c>
      <c r="O349" s="32" t="s">
        <v>315</v>
      </c>
      <c r="P349" s="28">
        <v>29</v>
      </c>
      <c r="Q349" s="28">
        <v>27</v>
      </c>
      <c r="R349" s="28">
        <f t="shared" si="60"/>
        <v>783</v>
      </c>
      <c r="S349" s="28">
        <f t="shared" si="61"/>
        <v>837.81000000000006</v>
      </c>
      <c r="T349" s="28">
        <f t="shared" si="61"/>
        <v>896.45670000000007</v>
      </c>
      <c r="U349" s="72" t="s">
        <v>157</v>
      </c>
      <c r="V349" s="32" t="s">
        <v>543</v>
      </c>
      <c r="W349" s="95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1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1" t="s">
        <v>235</v>
      </c>
      <c r="O350" s="32" t="s">
        <v>315</v>
      </c>
      <c r="P350" s="28">
        <v>77</v>
      </c>
      <c r="Q350" s="28">
        <v>171</v>
      </c>
      <c r="R350" s="28">
        <f t="shared" si="60"/>
        <v>13167</v>
      </c>
      <c r="S350" s="28">
        <f t="shared" si="61"/>
        <v>14088.69</v>
      </c>
      <c r="T350" s="28">
        <f t="shared" si="61"/>
        <v>15074.898300000001</v>
      </c>
      <c r="U350" s="72" t="s">
        <v>157</v>
      </c>
      <c r="V350" s="32" t="s">
        <v>543</v>
      </c>
      <c r="W350" s="95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1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1" t="s">
        <v>235</v>
      </c>
      <c r="O351" s="32" t="s">
        <v>315</v>
      </c>
      <c r="P351" s="28">
        <v>39</v>
      </c>
      <c r="Q351" s="28">
        <v>490</v>
      </c>
      <c r="R351" s="28">
        <f t="shared" si="60"/>
        <v>19110</v>
      </c>
      <c r="S351" s="28">
        <f t="shared" si="61"/>
        <v>20447.7</v>
      </c>
      <c r="T351" s="28">
        <f t="shared" si="61"/>
        <v>21879.039000000001</v>
      </c>
      <c r="U351" s="72" t="s">
        <v>157</v>
      </c>
      <c r="V351" s="32" t="s">
        <v>543</v>
      </c>
      <c r="W351" s="95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1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1" t="s">
        <v>235</v>
      </c>
      <c r="O352" s="32" t="s">
        <v>315</v>
      </c>
      <c r="P352" s="28">
        <v>30</v>
      </c>
      <c r="Q352" s="28">
        <v>223</v>
      </c>
      <c r="R352" s="28">
        <f t="shared" si="60"/>
        <v>6690</v>
      </c>
      <c r="S352" s="28">
        <f t="shared" si="61"/>
        <v>7158.3</v>
      </c>
      <c r="T352" s="28">
        <f t="shared" si="61"/>
        <v>7659.3810000000003</v>
      </c>
      <c r="U352" s="72" t="s">
        <v>157</v>
      </c>
      <c r="V352" s="32" t="s">
        <v>543</v>
      </c>
      <c r="W352" s="95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1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1" t="s">
        <v>235</v>
      </c>
      <c r="O353" s="32" t="s">
        <v>315</v>
      </c>
      <c r="P353" s="28">
        <v>234</v>
      </c>
      <c r="Q353" s="28">
        <v>138</v>
      </c>
      <c r="R353" s="28">
        <f t="shared" si="60"/>
        <v>32292</v>
      </c>
      <c r="S353" s="28">
        <f t="shared" si="61"/>
        <v>34552.44</v>
      </c>
      <c r="T353" s="28">
        <f t="shared" si="61"/>
        <v>36971.110800000002</v>
      </c>
      <c r="U353" s="72" t="s">
        <v>157</v>
      </c>
      <c r="V353" s="32" t="s">
        <v>543</v>
      </c>
      <c r="W353" s="95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1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1" t="s">
        <v>235</v>
      </c>
      <c r="O354" s="32" t="s">
        <v>315</v>
      </c>
      <c r="P354" s="28">
        <v>25</v>
      </c>
      <c r="Q354" s="28">
        <v>63</v>
      </c>
      <c r="R354" s="28">
        <f t="shared" si="60"/>
        <v>1575</v>
      </c>
      <c r="S354" s="28">
        <f t="shared" si="61"/>
        <v>1685.25</v>
      </c>
      <c r="T354" s="28">
        <f t="shared" si="61"/>
        <v>1803.2175000000002</v>
      </c>
      <c r="U354" s="72" t="s">
        <v>157</v>
      </c>
      <c r="V354" s="32" t="s">
        <v>543</v>
      </c>
      <c r="W354" s="95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1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1" t="s">
        <v>235</v>
      </c>
      <c r="O355" s="32" t="s">
        <v>315</v>
      </c>
      <c r="P355" s="28">
        <v>13</v>
      </c>
      <c r="Q355" s="28">
        <v>620</v>
      </c>
      <c r="R355" s="28">
        <f t="shared" si="60"/>
        <v>8060</v>
      </c>
      <c r="S355" s="28">
        <f t="shared" si="61"/>
        <v>8624.2000000000007</v>
      </c>
      <c r="T355" s="28">
        <f t="shared" si="61"/>
        <v>9227.8940000000021</v>
      </c>
      <c r="U355" s="72" t="s">
        <v>157</v>
      </c>
      <c r="V355" s="32" t="s">
        <v>543</v>
      </c>
      <c r="W355" s="95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1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1" t="s">
        <v>235</v>
      </c>
      <c r="O356" s="32" t="s">
        <v>315</v>
      </c>
      <c r="P356" s="28">
        <v>13</v>
      </c>
      <c r="Q356" s="28">
        <v>3179</v>
      </c>
      <c r="R356" s="28">
        <f t="shared" si="60"/>
        <v>41327</v>
      </c>
      <c r="S356" s="28">
        <f t="shared" si="61"/>
        <v>44219.89</v>
      </c>
      <c r="T356" s="28">
        <f t="shared" si="61"/>
        <v>47315.282299999999</v>
      </c>
      <c r="U356" s="72" t="s">
        <v>157</v>
      </c>
      <c r="V356" s="32" t="s">
        <v>543</v>
      </c>
      <c r="W356" s="95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1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1" t="s">
        <v>235</v>
      </c>
      <c r="O357" s="32" t="s">
        <v>315</v>
      </c>
      <c r="P357" s="28">
        <v>13</v>
      </c>
      <c r="Q357" s="28">
        <v>260</v>
      </c>
      <c r="R357" s="28">
        <f t="shared" si="60"/>
        <v>3380</v>
      </c>
      <c r="S357" s="28">
        <f t="shared" si="61"/>
        <v>3616.6000000000004</v>
      </c>
      <c r="T357" s="28">
        <f t="shared" si="61"/>
        <v>3869.7620000000006</v>
      </c>
      <c r="U357" s="72" t="s">
        <v>157</v>
      </c>
      <c r="V357" s="32" t="s">
        <v>543</v>
      </c>
      <c r="W357" s="95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1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1" t="s">
        <v>235</v>
      </c>
      <c r="O358" s="32" t="s">
        <v>315</v>
      </c>
      <c r="P358" s="28">
        <v>45</v>
      </c>
      <c r="Q358" s="28">
        <v>944</v>
      </c>
      <c r="R358" s="28">
        <f t="shared" si="60"/>
        <v>42480</v>
      </c>
      <c r="S358" s="28">
        <f t="shared" si="61"/>
        <v>45453.600000000006</v>
      </c>
      <c r="T358" s="28">
        <f t="shared" si="61"/>
        <v>48635.352000000006</v>
      </c>
      <c r="U358" s="72" t="s">
        <v>157</v>
      </c>
      <c r="V358" s="32" t="s">
        <v>543</v>
      </c>
      <c r="W358" s="95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1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1" t="s">
        <v>235</v>
      </c>
      <c r="O359" s="32" t="s">
        <v>315</v>
      </c>
      <c r="P359" s="28">
        <v>38</v>
      </c>
      <c r="Q359" s="28">
        <v>130</v>
      </c>
      <c r="R359" s="28">
        <f t="shared" si="60"/>
        <v>4940</v>
      </c>
      <c r="S359" s="28">
        <f t="shared" si="61"/>
        <v>5285.8</v>
      </c>
      <c r="T359" s="28">
        <f t="shared" si="61"/>
        <v>5655.8060000000005</v>
      </c>
      <c r="U359" s="72" t="s">
        <v>157</v>
      </c>
      <c r="V359" s="32" t="s">
        <v>543</v>
      </c>
      <c r="W359" s="95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1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2083</v>
      </c>
      <c r="M360" s="32" t="s">
        <v>326</v>
      </c>
      <c r="N360" s="91" t="s">
        <v>235</v>
      </c>
      <c r="O360" s="32" t="s">
        <v>315</v>
      </c>
      <c r="P360" s="28">
        <v>31.92</v>
      </c>
      <c r="Q360" s="28">
        <v>580</v>
      </c>
      <c r="R360" s="28">
        <f t="shared" si="60"/>
        <v>18513.600000000002</v>
      </c>
      <c r="S360" s="28">
        <f t="shared" si="61"/>
        <v>19809.552000000003</v>
      </c>
      <c r="T360" s="28">
        <f t="shared" si="61"/>
        <v>21196.220640000003</v>
      </c>
      <c r="U360" s="72" t="s">
        <v>157</v>
      </c>
      <c r="V360" s="32" t="s">
        <v>543</v>
      </c>
      <c r="W360" s="95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1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1" t="s">
        <v>235</v>
      </c>
      <c r="O361" s="32" t="s">
        <v>315</v>
      </c>
      <c r="P361" s="28">
        <v>14</v>
      </c>
      <c r="Q361" s="28">
        <v>1099</v>
      </c>
      <c r="R361" s="28">
        <f t="shared" si="60"/>
        <v>15386</v>
      </c>
      <c r="S361" s="28">
        <f t="shared" si="61"/>
        <v>16463.02</v>
      </c>
      <c r="T361" s="28">
        <f t="shared" si="61"/>
        <v>17615.431400000001</v>
      </c>
      <c r="U361" s="72" t="s">
        <v>157</v>
      </c>
      <c r="V361" s="32" t="s">
        <v>543</v>
      </c>
      <c r="W361" s="95" t="s">
        <v>101</v>
      </c>
      <c r="X361" s="32">
        <v>0</v>
      </c>
    </row>
    <row r="362" spans="1:24" ht="36">
      <c r="A362" s="26">
        <v>350</v>
      </c>
      <c r="B362" s="54" t="s">
        <v>321</v>
      </c>
      <c r="C362" s="25">
        <v>256</v>
      </c>
      <c r="D362" s="25" t="s">
        <v>35</v>
      </c>
      <c r="E362" s="121" t="s">
        <v>33</v>
      </c>
      <c r="F362" s="32" t="s">
        <v>210</v>
      </c>
      <c r="G362" s="32" t="s">
        <v>218</v>
      </c>
      <c r="H362" s="32" t="s">
        <v>300</v>
      </c>
      <c r="I362" s="32" t="s">
        <v>2108</v>
      </c>
      <c r="J362" s="32" t="s">
        <v>482</v>
      </c>
      <c r="K362" s="172" t="s">
        <v>2111</v>
      </c>
      <c r="L362" s="32" t="s">
        <v>2110</v>
      </c>
      <c r="M362" s="32" t="s">
        <v>326</v>
      </c>
      <c r="N362" s="91" t="s">
        <v>235</v>
      </c>
      <c r="O362" s="32" t="s">
        <v>313</v>
      </c>
      <c r="P362" s="28">
        <v>1700</v>
      </c>
      <c r="Q362" s="28">
        <v>105</v>
      </c>
      <c r="R362" s="28">
        <f t="shared" si="60"/>
        <v>178500</v>
      </c>
      <c r="S362" s="28">
        <f t="shared" si="61"/>
        <v>190995</v>
      </c>
      <c r="T362" s="28">
        <f t="shared" si="61"/>
        <v>204364.65000000002</v>
      </c>
      <c r="U362" s="72" t="s">
        <v>159</v>
      </c>
      <c r="V362" s="32" t="s">
        <v>543</v>
      </c>
      <c r="W362" s="95" t="s">
        <v>101</v>
      </c>
      <c r="X362" s="32">
        <v>0</v>
      </c>
    </row>
    <row r="363" spans="1:24" ht="36">
      <c r="A363" s="26">
        <v>350</v>
      </c>
      <c r="B363" s="54" t="s">
        <v>321</v>
      </c>
      <c r="C363" s="25">
        <v>256</v>
      </c>
      <c r="D363" s="25" t="s">
        <v>35</v>
      </c>
      <c r="E363" s="121" t="s">
        <v>33</v>
      </c>
      <c r="F363" s="32" t="s">
        <v>210</v>
      </c>
      <c r="G363" s="32" t="s">
        <v>218</v>
      </c>
      <c r="H363" s="32" t="s">
        <v>300</v>
      </c>
      <c r="I363" s="32" t="s">
        <v>2109</v>
      </c>
      <c r="J363" s="32" t="s">
        <v>488</v>
      </c>
      <c r="K363" s="172" t="s">
        <v>2113</v>
      </c>
      <c r="L363" s="32" t="s">
        <v>2112</v>
      </c>
      <c r="M363" s="32" t="s">
        <v>326</v>
      </c>
      <c r="N363" s="91" t="s">
        <v>235</v>
      </c>
      <c r="O363" s="32" t="s">
        <v>313</v>
      </c>
      <c r="P363" s="28">
        <v>1732</v>
      </c>
      <c r="Q363" s="28">
        <v>104</v>
      </c>
      <c r="R363" s="28">
        <f t="shared" si="60"/>
        <v>180128</v>
      </c>
      <c r="S363" s="28">
        <f t="shared" si="61"/>
        <v>192736.96000000002</v>
      </c>
      <c r="T363" s="28">
        <f t="shared" si="61"/>
        <v>206228.54720000003</v>
      </c>
      <c r="U363" s="72" t="s">
        <v>159</v>
      </c>
      <c r="V363" s="32" t="s">
        <v>543</v>
      </c>
      <c r="W363" s="95" t="s">
        <v>101</v>
      </c>
      <c r="X363" s="32">
        <v>0</v>
      </c>
    </row>
    <row r="364" spans="1:24" ht="36">
      <c r="A364" s="26">
        <v>350</v>
      </c>
      <c r="B364" s="54" t="s">
        <v>321</v>
      </c>
      <c r="C364" s="25">
        <v>256</v>
      </c>
      <c r="D364" s="25" t="s">
        <v>35</v>
      </c>
      <c r="E364" s="121" t="s">
        <v>33</v>
      </c>
      <c r="F364" s="32" t="s">
        <v>210</v>
      </c>
      <c r="G364" s="32" t="s">
        <v>218</v>
      </c>
      <c r="H364" s="32" t="s">
        <v>300</v>
      </c>
      <c r="I364" s="32" t="s">
        <v>2108</v>
      </c>
      <c r="J364" s="32" t="s">
        <v>482</v>
      </c>
      <c r="K364" s="172" t="s">
        <v>2111</v>
      </c>
      <c r="L364" s="32" t="s">
        <v>2110</v>
      </c>
      <c r="M364" s="32" t="s">
        <v>326</v>
      </c>
      <c r="N364" s="91" t="s">
        <v>235</v>
      </c>
      <c r="O364" s="32" t="s">
        <v>313</v>
      </c>
      <c r="P364" s="28">
        <v>450</v>
      </c>
      <c r="Q364" s="28">
        <v>107</v>
      </c>
      <c r="R364" s="28">
        <f t="shared" ref="R364:R365" si="62">P364*Q364</f>
        <v>48150</v>
      </c>
      <c r="S364" s="28">
        <f t="shared" si="61"/>
        <v>51520.5</v>
      </c>
      <c r="T364" s="28">
        <f t="shared" si="61"/>
        <v>55126.935000000005</v>
      </c>
      <c r="U364" s="72" t="s">
        <v>159</v>
      </c>
      <c r="V364" s="32" t="s">
        <v>543</v>
      </c>
      <c r="W364" s="95" t="s">
        <v>101</v>
      </c>
      <c r="X364" s="32">
        <v>0</v>
      </c>
    </row>
    <row r="365" spans="1:24" ht="36">
      <c r="A365" s="26">
        <v>350</v>
      </c>
      <c r="B365" s="54" t="s">
        <v>321</v>
      </c>
      <c r="C365" s="25">
        <v>256</v>
      </c>
      <c r="D365" s="25" t="s">
        <v>35</v>
      </c>
      <c r="E365" s="121" t="s">
        <v>33</v>
      </c>
      <c r="F365" s="32" t="s">
        <v>210</v>
      </c>
      <c r="G365" s="32" t="s">
        <v>218</v>
      </c>
      <c r="H365" s="32" t="s">
        <v>300</v>
      </c>
      <c r="I365" s="32" t="s">
        <v>2108</v>
      </c>
      <c r="J365" s="32" t="s">
        <v>482</v>
      </c>
      <c r="K365" s="172" t="s">
        <v>2111</v>
      </c>
      <c r="L365" s="32" t="s">
        <v>2110</v>
      </c>
      <c r="M365" s="32" t="s">
        <v>326</v>
      </c>
      <c r="N365" s="91" t="s">
        <v>235</v>
      </c>
      <c r="O365" s="32" t="s">
        <v>313</v>
      </c>
      <c r="P365" s="28">
        <v>46</v>
      </c>
      <c r="Q365" s="28">
        <v>110</v>
      </c>
      <c r="R365" s="28">
        <f t="shared" si="62"/>
        <v>5060</v>
      </c>
      <c r="S365" s="28">
        <f t="shared" si="61"/>
        <v>5414.2000000000007</v>
      </c>
      <c r="T365" s="28">
        <f t="shared" si="61"/>
        <v>5793.1940000000013</v>
      </c>
      <c r="U365" s="72" t="s">
        <v>160</v>
      </c>
      <c r="V365" s="32" t="s">
        <v>545</v>
      </c>
      <c r="W365" s="95" t="s">
        <v>101</v>
      </c>
      <c r="X365" s="32">
        <v>0</v>
      </c>
    </row>
    <row r="366" spans="1:24" ht="15.75">
      <c r="A366" s="26">
        <v>351</v>
      </c>
      <c r="B366" s="54"/>
      <c r="C366" s="25"/>
      <c r="D366" s="25"/>
      <c r="E366" s="121"/>
      <c r="F366" s="32"/>
      <c r="G366" s="32"/>
      <c r="H366" s="32"/>
      <c r="I366" s="32"/>
      <c r="J366" s="32"/>
      <c r="K366" s="32"/>
      <c r="L366" s="32"/>
      <c r="M366" s="32"/>
      <c r="N366" s="91"/>
      <c r="O366" s="32"/>
      <c r="P366" s="28"/>
      <c r="Q366" s="28"/>
      <c r="R366" s="169">
        <f>478873.79+437328-773000+209850+24640+226780+54460-511115-147609+11947.4+104961-18190+313000-204000-207840+4950-5865+255+550</f>
        <v>-23.809999999939464</v>
      </c>
      <c r="S366" s="28"/>
      <c r="T366" s="28"/>
      <c r="U366" s="72"/>
      <c r="V366" s="32"/>
      <c r="W366" s="95"/>
      <c r="X366" s="32"/>
    </row>
    <row r="367" spans="1:24" s="173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9">
        <f>SUM(R268:R366)</f>
        <v>3115741.79</v>
      </c>
      <c r="S367" s="28"/>
      <c r="T367" s="28"/>
      <c r="U367" s="72"/>
      <c r="V367" s="32"/>
      <c r="W367" s="32"/>
      <c r="X367" s="33"/>
    </row>
    <row r="368" spans="1:24" s="174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9">
        <f>R367+R267+R171+R102+R26</f>
        <v>6526888</v>
      </c>
      <c r="S368" s="28"/>
      <c r="T368" s="28"/>
      <c r="U368" s="72"/>
      <c r="V368" s="32"/>
      <c r="W368" s="32"/>
      <c r="X368" s="33"/>
    </row>
    <row r="369" spans="1:84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89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1" t="s">
        <v>235</v>
      </c>
      <c r="O369" s="32" t="s">
        <v>315</v>
      </c>
      <c r="P369" s="17">
        <v>73</v>
      </c>
      <c r="Q369" s="17">
        <v>540</v>
      </c>
      <c r="R369" s="28">
        <f t="shared" ref="R369:R400" si="63">P369*Q369</f>
        <v>39420</v>
      </c>
      <c r="S369" s="29">
        <f t="shared" ref="S369:T388" si="64">R369*1.07</f>
        <v>42179.4</v>
      </c>
      <c r="T369" s="29">
        <f t="shared" si="64"/>
        <v>45131.958000000006</v>
      </c>
      <c r="U369" s="72" t="s">
        <v>152</v>
      </c>
      <c r="V369" s="32" t="s">
        <v>429</v>
      </c>
      <c r="W369" s="95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89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1" t="s">
        <v>235</v>
      </c>
      <c r="O370" s="32" t="s">
        <v>315</v>
      </c>
      <c r="P370" s="17">
        <v>18</v>
      </c>
      <c r="Q370" s="17">
        <v>252</v>
      </c>
      <c r="R370" s="28">
        <f t="shared" si="63"/>
        <v>4536</v>
      </c>
      <c r="S370" s="29">
        <f t="shared" si="64"/>
        <v>4853.5200000000004</v>
      </c>
      <c r="T370" s="29">
        <f t="shared" si="64"/>
        <v>5193.2664000000004</v>
      </c>
      <c r="U370" s="72" t="s">
        <v>152</v>
      </c>
      <c r="V370" s="32" t="s">
        <v>429</v>
      </c>
      <c r="W370" s="95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89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1" t="s">
        <v>235</v>
      </c>
      <c r="O371" s="32" t="s">
        <v>315</v>
      </c>
      <c r="P371" s="17">
        <v>257</v>
      </c>
      <c r="Q371" s="17">
        <v>261</v>
      </c>
      <c r="R371" s="28">
        <f t="shared" si="63"/>
        <v>67077</v>
      </c>
      <c r="S371" s="29">
        <f t="shared" si="64"/>
        <v>71772.39</v>
      </c>
      <c r="T371" s="29">
        <f t="shared" si="64"/>
        <v>76796.457300000009</v>
      </c>
      <c r="U371" s="72" t="s">
        <v>152</v>
      </c>
      <c r="V371" s="32" t="s">
        <v>429</v>
      </c>
      <c r="W371" s="95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89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1" t="s">
        <v>235</v>
      </c>
      <c r="O372" s="32" t="s">
        <v>315</v>
      </c>
      <c r="P372" s="17">
        <v>94</v>
      </c>
      <c r="Q372" s="17">
        <v>399</v>
      </c>
      <c r="R372" s="28">
        <f t="shared" si="63"/>
        <v>37506</v>
      </c>
      <c r="S372" s="29">
        <f t="shared" si="64"/>
        <v>40131.420000000006</v>
      </c>
      <c r="T372" s="29">
        <f t="shared" si="64"/>
        <v>42940.619400000011</v>
      </c>
      <c r="U372" s="72" t="s">
        <v>152</v>
      </c>
      <c r="V372" s="32" t="s">
        <v>429</v>
      </c>
      <c r="W372" s="95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89" t="s">
        <v>35</v>
      </c>
      <c r="F373" s="32" t="s">
        <v>210</v>
      </c>
      <c r="G373" s="32" t="s">
        <v>218</v>
      </c>
      <c r="H373" s="67" t="s">
        <v>238</v>
      </c>
      <c r="I373" s="68" t="s">
        <v>1355</v>
      </c>
      <c r="J373" s="68" t="s">
        <v>924</v>
      </c>
      <c r="K373" s="68" t="s">
        <v>1355</v>
      </c>
      <c r="L373" s="68" t="s">
        <v>924</v>
      </c>
      <c r="M373" s="32" t="s">
        <v>335</v>
      </c>
      <c r="N373" s="91" t="s">
        <v>235</v>
      </c>
      <c r="O373" s="32" t="s">
        <v>315</v>
      </c>
      <c r="P373" s="17">
        <v>68</v>
      </c>
      <c r="Q373" s="17">
        <v>1100</v>
      </c>
      <c r="R373" s="28">
        <f t="shared" si="63"/>
        <v>74800</v>
      </c>
      <c r="S373" s="29">
        <f t="shared" si="64"/>
        <v>80036</v>
      </c>
      <c r="T373" s="29">
        <f t="shared" si="64"/>
        <v>85638.52</v>
      </c>
      <c r="U373" s="72" t="s">
        <v>152</v>
      </c>
      <c r="V373" s="32" t="s">
        <v>429</v>
      </c>
      <c r="W373" s="95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89" t="s">
        <v>35</v>
      </c>
      <c r="F374" s="32" t="s">
        <v>210</v>
      </c>
      <c r="G374" s="32" t="s">
        <v>218</v>
      </c>
      <c r="H374" s="67" t="s">
        <v>140</v>
      </c>
      <c r="I374" s="69" t="s">
        <v>1356</v>
      </c>
      <c r="J374" s="69" t="s">
        <v>141</v>
      </c>
      <c r="K374" s="69" t="s">
        <v>1356</v>
      </c>
      <c r="L374" s="69" t="s">
        <v>141</v>
      </c>
      <c r="M374" s="32" t="s">
        <v>335</v>
      </c>
      <c r="N374" s="91" t="s">
        <v>235</v>
      </c>
      <c r="O374" s="32" t="s">
        <v>315</v>
      </c>
      <c r="P374" s="17">
        <v>130</v>
      </c>
      <c r="Q374" s="17">
        <v>540</v>
      </c>
      <c r="R374" s="28">
        <f t="shared" si="63"/>
        <v>70200</v>
      </c>
      <c r="S374" s="29">
        <f t="shared" si="64"/>
        <v>75114</v>
      </c>
      <c r="T374" s="29">
        <f t="shared" si="64"/>
        <v>80371.98000000001</v>
      </c>
      <c r="U374" s="72" t="s">
        <v>152</v>
      </c>
      <c r="V374" s="32" t="s">
        <v>429</v>
      </c>
      <c r="W374" s="95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89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1" t="s">
        <v>235</v>
      </c>
      <c r="O375" s="32" t="s">
        <v>315</v>
      </c>
      <c r="P375" s="17">
        <v>8</v>
      </c>
      <c r="Q375" s="17">
        <v>980</v>
      </c>
      <c r="R375" s="28">
        <f t="shared" si="63"/>
        <v>7840</v>
      </c>
      <c r="S375" s="29">
        <f t="shared" si="64"/>
        <v>8388.8000000000011</v>
      </c>
      <c r="T375" s="29">
        <f t="shared" si="64"/>
        <v>8976.0160000000014</v>
      </c>
      <c r="U375" s="72" t="s">
        <v>152</v>
      </c>
      <c r="V375" s="32" t="s">
        <v>429</v>
      </c>
      <c r="W375" s="95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89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1" t="s">
        <v>235</v>
      </c>
      <c r="O376" s="32" t="s">
        <v>315</v>
      </c>
      <c r="P376" s="17">
        <v>9</v>
      </c>
      <c r="Q376" s="17">
        <v>886</v>
      </c>
      <c r="R376" s="28">
        <f t="shared" si="63"/>
        <v>7974</v>
      </c>
      <c r="S376" s="29">
        <f t="shared" si="64"/>
        <v>8532.18</v>
      </c>
      <c r="T376" s="29">
        <f t="shared" si="64"/>
        <v>9129.4326000000001</v>
      </c>
      <c r="U376" s="72" t="s">
        <v>152</v>
      </c>
      <c r="V376" s="32" t="s">
        <v>429</v>
      </c>
      <c r="W376" s="95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89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1" t="s">
        <v>235</v>
      </c>
      <c r="O377" s="32" t="s">
        <v>315</v>
      </c>
      <c r="P377" s="17">
        <v>8</v>
      </c>
      <c r="Q377" s="17">
        <v>980</v>
      </c>
      <c r="R377" s="28">
        <f t="shared" si="63"/>
        <v>7840</v>
      </c>
      <c r="S377" s="29">
        <f t="shared" si="64"/>
        <v>8388.8000000000011</v>
      </c>
      <c r="T377" s="29">
        <f t="shared" si="64"/>
        <v>8976.0160000000014</v>
      </c>
      <c r="U377" s="72" t="s">
        <v>152</v>
      </c>
      <c r="V377" s="32" t="s">
        <v>429</v>
      </c>
      <c r="W377" s="95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89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1" t="s">
        <v>235</v>
      </c>
      <c r="O378" s="32" t="s">
        <v>315</v>
      </c>
      <c r="P378" s="17">
        <v>9</v>
      </c>
      <c r="Q378" s="17">
        <v>990</v>
      </c>
      <c r="R378" s="28">
        <f t="shared" si="63"/>
        <v>8910</v>
      </c>
      <c r="S378" s="29">
        <f t="shared" si="64"/>
        <v>9533.7000000000007</v>
      </c>
      <c r="T378" s="29">
        <f t="shared" si="64"/>
        <v>10201.059000000001</v>
      </c>
      <c r="U378" s="72" t="s">
        <v>152</v>
      </c>
      <c r="V378" s="32" t="s">
        <v>429</v>
      </c>
      <c r="W378" s="95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89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1" t="s">
        <v>235</v>
      </c>
      <c r="O379" s="32" t="s">
        <v>315</v>
      </c>
      <c r="P379" s="17">
        <v>8</v>
      </c>
      <c r="Q379" s="17">
        <v>980</v>
      </c>
      <c r="R379" s="28">
        <f t="shared" si="63"/>
        <v>7840</v>
      </c>
      <c r="S379" s="29">
        <f t="shared" si="64"/>
        <v>8388.8000000000011</v>
      </c>
      <c r="T379" s="29">
        <f t="shared" si="64"/>
        <v>8976.0160000000014</v>
      </c>
      <c r="U379" s="72" t="s">
        <v>152</v>
      </c>
      <c r="V379" s="32" t="s">
        <v>429</v>
      </c>
      <c r="W379" s="95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89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1" t="s">
        <v>235</v>
      </c>
      <c r="O380" s="32" t="s">
        <v>315</v>
      </c>
      <c r="P380" s="17">
        <v>9</v>
      </c>
      <c r="Q380" s="17">
        <v>1000</v>
      </c>
      <c r="R380" s="28">
        <f t="shared" si="63"/>
        <v>9000</v>
      </c>
      <c r="S380" s="29">
        <f t="shared" si="64"/>
        <v>9630</v>
      </c>
      <c r="T380" s="29">
        <f t="shared" si="64"/>
        <v>10304.1</v>
      </c>
      <c r="U380" s="72" t="s">
        <v>152</v>
      </c>
      <c r="V380" s="32" t="s">
        <v>429</v>
      </c>
      <c r="W380" s="95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89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1" t="s">
        <v>235</v>
      </c>
      <c r="O381" s="32" t="s">
        <v>315</v>
      </c>
      <c r="P381" s="17">
        <v>15</v>
      </c>
      <c r="Q381" s="17">
        <v>251</v>
      </c>
      <c r="R381" s="28">
        <f t="shared" si="63"/>
        <v>3765</v>
      </c>
      <c r="S381" s="29">
        <f t="shared" si="64"/>
        <v>4028.55</v>
      </c>
      <c r="T381" s="29">
        <f t="shared" si="64"/>
        <v>4310.5485000000008</v>
      </c>
      <c r="U381" s="72" t="s">
        <v>152</v>
      </c>
      <c r="V381" s="32" t="s">
        <v>429</v>
      </c>
      <c r="W381" s="95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89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1" t="s">
        <v>235</v>
      </c>
      <c r="O382" s="32" t="s">
        <v>315</v>
      </c>
      <c r="P382" s="17">
        <v>6</v>
      </c>
      <c r="Q382" s="17">
        <v>460</v>
      </c>
      <c r="R382" s="28">
        <f t="shared" si="63"/>
        <v>2760</v>
      </c>
      <c r="S382" s="29">
        <f t="shared" si="64"/>
        <v>2953.2000000000003</v>
      </c>
      <c r="T382" s="29">
        <f t="shared" si="64"/>
        <v>3159.9240000000004</v>
      </c>
      <c r="U382" s="72" t="s">
        <v>152</v>
      </c>
      <c r="V382" s="32" t="s">
        <v>429</v>
      </c>
      <c r="W382" s="95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89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1" t="s">
        <v>235</v>
      </c>
      <c r="O383" s="32" t="s">
        <v>315</v>
      </c>
      <c r="P383" s="17">
        <v>6</v>
      </c>
      <c r="Q383" s="17">
        <v>3280</v>
      </c>
      <c r="R383" s="28">
        <f t="shared" si="63"/>
        <v>19680</v>
      </c>
      <c r="S383" s="29">
        <f t="shared" si="64"/>
        <v>21057.600000000002</v>
      </c>
      <c r="T383" s="29">
        <f t="shared" si="64"/>
        <v>22531.632000000005</v>
      </c>
      <c r="U383" s="72" t="s">
        <v>152</v>
      </c>
      <c r="V383" s="32" t="s">
        <v>429</v>
      </c>
      <c r="W383" s="95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89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1" t="s">
        <v>235</v>
      </c>
      <c r="O384" s="32" t="s">
        <v>315</v>
      </c>
      <c r="P384" s="17">
        <v>3</v>
      </c>
      <c r="Q384" s="17">
        <v>900</v>
      </c>
      <c r="R384" s="28">
        <f t="shared" si="63"/>
        <v>2700</v>
      </c>
      <c r="S384" s="29">
        <f t="shared" si="64"/>
        <v>2889</v>
      </c>
      <c r="T384" s="29">
        <f t="shared" si="64"/>
        <v>3091.23</v>
      </c>
      <c r="U384" s="72" t="s">
        <v>152</v>
      </c>
      <c r="V384" s="32" t="s">
        <v>429</v>
      </c>
      <c r="W384" s="95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89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1" t="s">
        <v>235</v>
      </c>
      <c r="O385" s="32" t="s">
        <v>315</v>
      </c>
      <c r="P385" s="17">
        <v>37</v>
      </c>
      <c r="Q385" s="17">
        <v>558</v>
      </c>
      <c r="R385" s="28">
        <f t="shared" si="63"/>
        <v>20646</v>
      </c>
      <c r="S385" s="29">
        <f t="shared" si="64"/>
        <v>22091.22</v>
      </c>
      <c r="T385" s="29">
        <f t="shared" si="64"/>
        <v>23637.605400000004</v>
      </c>
      <c r="U385" s="72" t="s">
        <v>152</v>
      </c>
      <c r="V385" s="32" t="s">
        <v>429</v>
      </c>
      <c r="W385" s="95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89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1" t="s">
        <v>235</v>
      </c>
      <c r="O386" s="32" t="s">
        <v>315</v>
      </c>
      <c r="P386" s="17">
        <v>7</v>
      </c>
      <c r="Q386" s="17">
        <v>600</v>
      </c>
      <c r="R386" s="28">
        <f t="shared" si="63"/>
        <v>4200</v>
      </c>
      <c r="S386" s="29">
        <f t="shared" si="64"/>
        <v>4494</v>
      </c>
      <c r="T386" s="29">
        <f t="shared" si="64"/>
        <v>4808.58</v>
      </c>
      <c r="U386" s="72" t="s">
        <v>152</v>
      </c>
      <c r="V386" s="32" t="s">
        <v>429</v>
      </c>
      <c r="W386" s="95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89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1" t="s">
        <v>235</v>
      </c>
      <c r="O387" s="32" t="s">
        <v>315</v>
      </c>
      <c r="P387" s="17">
        <v>236</v>
      </c>
      <c r="Q387" s="17">
        <v>44</v>
      </c>
      <c r="R387" s="28">
        <f t="shared" si="63"/>
        <v>10384</v>
      </c>
      <c r="S387" s="29">
        <f t="shared" si="64"/>
        <v>11110.880000000001</v>
      </c>
      <c r="T387" s="29">
        <f t="shared" si="64"/>
        <v>11888.641600000003</v>
      </c>
      <c r="U387" s="72" t="s">
        <v>152</v>
      </c>
      <c r="V387" s="32" t="s">
        <v>429</v>
      </c>
      <c r="W387" s="95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89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1" t="s">
        <v>235</v>
      </c>
      <c r="O388" s="32" t="s">
        <v>313</v>
      </c>
      <c r="P388" s="17">
        <v>149</v>
      </c>
      <c r="Q388" s="17">
        <v>133</v>
      </c>
      <c r="R388" s="28">
        <f t="shared" si="63"/>
        <v>19817</v>
      </c>
      <c r="S388" s="29">
        <f t="shared" si="64"/>
        <v>21204.190000000002</v>
      </c>
      <c r="T388" s="29">
        <f t="shared" si="64"/>
        <v>22688.483300000004</v>
      </c>
      <c r="U388" s="72" t="s">
        <v>152</v>
      </c>
      <c r="V388" s="32" t="s">
        <v>429</v>
      </c>
      <c r="W388" s="95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89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1" t="s">
        <v>235</v>
      </c>
      <c r="O389" s="32" t="s">
        <v>313</v>
      </c>
      <c r="P389" s="17">
        <v>191</v>
      </c>
      <c r="Q389" s="17">
        <v>135</v>
      </c>
      <c r="R389" s="28">
        <f t="shared" si="63"/>
        <v>25785</v>
      </c>
      <c r="S389" s="29">
        <f t="shared" ref="S389:T408" si="65">R389*1.07</f>
        <v>27589.95</v>
      </c>
      <c r="T389" s="29">
        <f t="shared" si="65"/>
        <v>29521.246500000001</v>
      </c>
      <c r="U389" s="72" t="s">
        <v>152</v>
      </c>
      <c r="V389" s="32" t="s">
        <v>429</v>
      </c>
      <c r="W389" s="95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89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69" t="s">
        <v>1374</v>
      </c>
      <c r="L390" s="26" t="s">
        <v>435</v>
      </c>
      <c r="M390" s="32" t="s">
        <v>326</v>
      </c>
      <c r="N390" s="91" t="s">
        <v>235</v>
      </c>
      <c r="O390" s="32" t="s">
        <v>315</v>
      </c>
      <c r="P390" s="17">
        <v>61</v>
      </c>
      <c r="Q390" s="17">
        <v>354</v>
      </c>
      <c r="R390" s="28">
        <f t="shared" si="63"/>
        <v>21594</v>
      </c>
      <c r="S390" s="29">
        <f t="shared" si="65"/>
        <v>23105.58</v>
      </c>
      <c r="T390" s="29">
        <f t="shared" si="65"/>
        <v>24722.970600000004</v>
      </c>
      <c r="U390" s="72" t="s">
        <v>152</v>
      </c>
      <c r="V390" s="32" t="s">
        <v>429</v>
      </c>
      <c r="W390" s="95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89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69" t="s">
        <v>1375</v>
      </c>
      <c r="L391" s="26" t="s">
        <v>519</v>
      </c>
      <c r="M391" s="32" t="s">
        <v>335</v>
      </c>
      <c r="N391" s="91" t="s">
        <v>235</v>
      </c>
      <c r="O391" s="32" t="s">
        <v>315</v>
      </c>
      <c r="P391" s="17">
        <v>10</v>
      </c>
      <c r="Q391" s="17">
        <v>380</v>
      </c>
      <c r="R391" s="28">
        <f t="shared" si="63"/>
        <v>3800</v>
      </c>
      <c r="S391" s="29">
        <f t="shared" si="65"/>
        <v>4066.0000000000005</v>
      </c>
      <c r="T391" s="29">
        <f t="shared" si="65"/>
        <v>4350.6200000000008</v>
      </c>
      <c r="U391" s="72" t="s">
        <v>152</v>
      </c>
      <c r="V391" s="32" t="s">
        <v>429</v>
      </c>
      <c r="W391" s="95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89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3" t="s">
        <v>1344</v>
      </c>
      <c r="L392" s="26" t="s">
        <v>467</v>
      </c>
      <c r="M392" s="32" t="s">
        <v>335</v>
      </c>
      <c r="N392" s="91" t="s">
        <v>235</v>
      </c>
      <c r="O392" s="32" t="s">
        <v>315</v>
      </c>
      <c r="P392" s="17">
        <v>33</v>
      </c>
      <c r="Q392" s="17">
        <v>300</v>
      </c>
      <c r="R392" s="28">
        <f t="shared" si="63"/>
        <v>9900</v>
      </c>
      <c r="S392" s="29">
        <f t="shared" si="65"/>
        <v>10593</v>
      </c>
      <c r="T392" s="29">
        <f t="shared" si="65"/>
        <v>11334.51</v>
      </c>
      <c r="U392" s="72" t="s">
        <v>152</v>
      </c>
      <c r="V392" s="32" t="s">
        <v>429</v>
      </c>
      <c r="W392" s="95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89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1" t="s">
        <v>235</v>
      </c>
      <c r="O393" s="32" t="s">
        <v>315</v>
      </c>
      <c r="P393" s="17">
        <v>15</v>
      </c>
      <c r="Q393" s="17">
        <v>82</v>
      </c>
      <c r="R393" s="28">
        <f t="shared" si="63"/>
        <v>1230</v>
      </c>
      <c r="S393" s="29">
        <f t="shared" si="65"/>
        <v>1316.1000000000001</v>
      </c>
      <c r="T393" s="29">
        <f t="shared" si="65"/>
        <v>1408.2270000000003</v>
      </c>
      <c r="U393" s="72" t="s">
        <v>152</v>
      </c>
      <c r="V393" s="32" t="s">
        <v>429</v>
      </c>
      <c r="W393" s="95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89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1" t="s">
        <v>235</v>
      </c>
      <c r="O394" s="32" t="s">
        <v>315</v>
      </c>
      <c r="P394" s="17">
        <v>1</v>
      </c>
      <c r="Q394" s="17">
        <v>1990</v>
      </c>
      <c r="R394" s="28">
        <f t="shared" si="63"/>
        <v>1990</v>
      </c>
      <c r="S394" s="29">
        <f t="shared" si="65"/>
        <v>2129.3000000000002</v>
      </c>
      <c r="T394" s="29">
        <f t="shared" si="65"/>
        <v>2278.3510000000001</v>
      </c>
      <c r="U394" s="72" t="s">
        <v>152</v>
      </c>
      <c r="V394" s="32" t="s">
        <v>429</v>
      </c>
      <c r="W394" s="95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89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1" t="s">
        <v>235</v>
      </c>
      <c r="O395" s="32" t="s">
        <v>315</v>
      </c>
      <c r="P395" s="17">
        <v>148</v>
      </c>
      <c r="Q395" s="17">
        <v>51</v>
      </c>
      <c r="R395" s="28">
        <f t="shared" si="63"/>
        <v>7548</v>
      </c>
      <c r="S395" s="29">
        <f t="shared" si="65"/>
        <v>8076.3600000000006</v>
      </c>
      <c r="T395" s="29">
        <f t="shared" si="65"/>
        <v>8641.7052000000003</v>
      </c>
      <c r="U395" s="72" t="s">
        <v>152</v>
      </c>
      <c r="V395" s="32" t="s">
        <v>429</v>
      </c>
      <c r="W395" s="95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89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1" t="s">
        <v>235</v>
      </c>
      <c r="O396" s="32" t="s">
        <v>315</v>
      </c>
      <c r="P396" s="17">
        <v>80</v>
      </c>
      <c r="Q396" s="17">
        <v>198</v>
      </c>
      <c r="R396" s="28">
        <f t="shared" si="63"/>
        <v>15840</v>
      </c>
      <c r="S396" s="29">
        <f t="shared" si="65"/>
        <v>16948.8</v>
      </c>
      <c r="T396" s="29">
        <f t="shared" si="65"/>
        <v>18135.216</v>
      </c>
      <c r="U396" s="72" t="s">
        <v>152</v>
      </c>
      <c r="V396" s="32" t="s">
        <v>429</v>
      </c>
      <c r="W396" s="95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89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1" t="s">
        <v>235</v>
      </c>
      <c r="O397" s="32" t="s">
        <v>315</v>
      </c>
      <c r="P397" s="17">
        <v>80</v>
      </c>
      <c r="Q397" s="17">
        <v>379</v>
      </c>
      <c r="R397" s="28">
        <f t="shared" si="63"/>
        <v>30320</v>
      </c>
      <c r="S397" s="29">
        <f t="shared" si="65"/>
        <v>32442.400000000001</v>
      </c>
      <c r="T397" s="29">
        <f t="shared" si="65"/>
        <v>34713.368000000002</v>
      </c>
      <c r="U397" s="72" t="s">
        <v>152</v>
      </c>
      <c r="V397" s="32" t="s">
        <v>429</v>
      </c>
      <c r="W397" s="95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89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1" t="s">
        <v>235</v>
      </c>
      <c r="O398" s="32" t="s">
        <v>315</v>
      </c>
      <c r="P398" s="17">
        <v>3</v>
      </c>
      <c r="Q398" s="17">
        <v>268</v>
      </c>
      <c r="R398" s="28">
        <f t="shared" si="63"/>
        <v>804</v>
      </c>
      <c r="S398" s="29">
        <f t="shared" si="65"/>
        <v>860.28000000000009</v>
      </c>
      <c r="T398" s="29">
        <f t="shared" si="65"/>
        <v>920.4996000000001</v>
      </c>
      <c r="U398" s="72" t="s">
        <v>152</v>
      </c>
      <c r="V398" s="32" t="s">
        <v>429</v>
      </c>
      <c r="W398" s="95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89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1" t="s">
        <v>235</v>
      </c>
      <c r="O399" s="32" t="s">
        <v>315</v>
      </c>
      <c r="P399" s="17">
        <v>10</v>
      </c>
      <c r="Q399" s="17">
        <v>1000</v>
      </c>
      <c r="R399" s="28">
        <f t="shared" si="63"/>
        <v>10000</v>
      </c>
      <c r="S399" s="29">
        <f t="shared" si="65"/>
        <v>10700</v>
      </c>
      <c r="T399" s="29">
        <f t="shared" si="65"/>
        <v>11449</v>
      </c>
      <c r="U399" s="72" t="s">
        <v>152</v>
      </c>
      <c r="V399" s="32" t="s">
        <v>429</v>
      </c>
      <c r="W399" s="95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89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1" t="s">
        <v>235</v>
      </c>
      <c r="O400" s="32" t="s">
        <v>313</v>
      </c>
      <c r="P400" s="17">
        <v>230</v>
      </c>
      <c r="Q400" s="17">
        <v>125</v>
      </c>
      <c r="R400" s="28">
        <f t="shared" si="63"/>
        <v>28750</v>
      </c>
      <c r="S400" s="29">
        <f t="shared" si="65"/>
        <v>30762.5</v>
      </c>
      <c r="T400" s="29">
        <f t="shared" si="65"/>
        <v>32915.875</v>
      </c>
      <c r="U400" s="72" t="s">
        <v>152</v>
      </c>
      <c r="V400" s="32" t="s">
        <v>429</v>
      </c>
      <c r="W400" s="95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89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1" t="s">
        <v>235</v>
      </c>
      <c r="O401" s="32" t="s">
        <v>313</v>
      </c>
      <c r="P401" s="17">
        <v>280</v>
      </c>
      <c r="Q401" s="17">
        <v>107</v>
      </c>
      <c r="R401" s="28">
        <f t="shared" ref="R401:R432" si="66">P401*Q401</f>
        <v>29960</v>
      </c>
      <c r="S401" s="29">
        <f t="shared" si="65"/>
        <v>32057.200000000001</v>
      </c>
      <c r="T401" s="29">
        <f t="shared" si="65"/>
        <v>34301.204000000005</v>
      </c>
      <c r="U401" s="72" t="s">
        <v>152</v>
      </c>
      <c r="V401" s="32" t="s">
        <v>429</v>
      </c>
      <c r="W401" s="95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89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1" t="s">
        <v>235</v>
      </c>
      <c r="O402" s="32" t="s">
        <v>315</v>
      </c>
      <c r="P402" s="17">
        <v>185</v>
      </c>
      <c r="Q402" s="17">
        <v>39</v>
      </c>
      <c r="R402" s="28">
        <f t="shared" si="66"/>
        <v>7215</v>
      </c>
      <c r="S402" s="29">
        <f t="shared" si="65"/>
        <v>7720.05</v>
      </c>
      <c r="T402" s="29">
        <f t="shared" si="65"/>
        <v>8260.4535000000014</v>
      </c>
      <c r="U402" s="72" t="s">
        <v>152</v>
      </c>
      <c r="V402" s="32" t="s">
        <v>429</v>
      </c>
      <c r="W402" s="95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89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1" t="s">
        <v>235</v>
      </c>
      <c r="O403" s="32" t="s">
        <v>315</v>
      </c>
      <c r="P403" s="17">
        <v>245</v>
      </c>
      <c r="Q403" s="17">
        <v>950</v>
      </c>
      <c r="R403" s="28">
        <f t="shared" si="66"/>
        <v>232750</v>
      </c>
      <c r="S403" s="29">
        <f t="shared" si="65"/>
        <v>249042.5</v>
      </c>
      <c r="T403" s="29">
        <f t="shared" si="65"/>
        <v>266475.47500000003</v>
      </c>
      <c r="U403" s="72" t="s">
        <v>152</v>
      </c>
      <c r="V403" s="32" t="s">
        <v>429</v>
      </c>
      <c r="W403" s="95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89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1" t="s">
        <v>235</v>
      </c>
      <c r="O404" s="32" t="s">
        <v>315</v>
      </c>
      <c r="P404" s="17">
        <v>80</v>
      </c>
      <c r="Q404" s="17">
        <v>398</v>
      </c>
      <c r="R404" s="28">
        <f t="shared" si="66"/>
        <v>31840</v>
      </c>
      <c r="S404" s="29">
        <f t="shared" si="65"/>
        <v>34068.800000000003</v>
      </c>
      <c r="T404" s="29">
        <f t="shared" si="65"/>
        <v>36453.616000000002</v>
      </c>
      <c r="U404" s="72" t="s">
        <v>152</v>
      </c>
      <c r="V404" s="32" t="s">
        <v>429</v>
      </c>
      <c r="W404" s="95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89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1" t="s">
        <v>235</v>
      </c>
      <c r="O405" s="32" t="s">
        <v>315</v>
      </c>
      <c r="P405" s="17">
        <v>103</v>
      </c>
      <c r="Q405" s="17">
        <v>463</v>
      </c>
      <c r="R405" s="28">
        <f t="shared" si="66"/>
        <v>47689</v>
      </c>
      <c r="S405" s="29">
        <f t="shared" si="65"/>
        <v>51027.23</v>
      </c>
      <c r="T405" s="29">
        <f t="shared" si="65"/>
        <v>54599.136100000003</v>
      </c>
      <c r="U405" s="72" t="s">
        <v>152</v>
      </c>
      <c r="V405" s="32" t="s">
        <v>429</v>
      </c>
      <c r="W405" s="95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89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1" t="s">
        <v>235</v>
      </c>
      <c r="O406" s="32" t="s">
        <v>315</v>
      </c>
      <c r="P406" s="17">
        <v>43</v>
      </c>
      <c r="Q406" s="17">
        <v>659</v>
      </c>
      <c r="R406" s="28">
        <f t="shared" si="66"/>
        <v>28337</v>
      </c>
      <c r="S406" s="29">
        <f t="shared" si="65"/>
        <v>30320.59</v>
      </c>
      <c r="T406" s="29">
        <f t="shared" si="65"/>
        <v>32443.031300000002</v>
      </c>
      <c r="U406" s="72" t="s">
        <v>152</v>
      </c>
      <c r="V406" s="32" t="s">
        <v>429</v>
      </c>
      <c r="W406" s="95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89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1" t="s">
        <v>235</v>
      </c>
      <c r="O407" s="32" t="s">
        <v>315</v>
      </c>
      <c r="P407" s="17">
        <v>34</v>
      </c>
      <c r="Q407" s="17">
        <v>650</v>
      </c>
      <c r="R407" s="28">
        <f t="shared" si="66"/>
        <v>22100</v>
      </c>
      <c r="S407" s="29">
        <f t="shared" si="65"/>
        <v>23647</v>
      </c>
      <c r="T407" s="29">
        <f t="shared" si="65"/>
        <v>25302.29</v>
      </c>
      <c r="U407" s="72" t="s">
        <v>152</v>
      </c>
      <c r="V407" s="32" t="s">
        <v>429</v>
      </c>
      <c r="W407" s="95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89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1" t="s">
        <v>235</v>
      </c>
      <c r="O408" s="32" t="s">
        <v>315</v>
      </c>
      <c r="P408" s="17">
        <v>59</v>
      </c>
      <c r="Q408" s="17">
        <v>448</v>
      </c>
      <c r="R408" s="28">
        <f t="shared" si="66"/>
        <v>26432</v>
      </c>
      <c r="S408" s="29">
        <f t="shared" si="65"/>
        <v>28282.240000000002</v>
      </c>
      <c r="T408" s="29">
        <f t="shared" si="65"/>
        <v>30261.996800000004</v>
      </c>
      <c r="U408" s="72" t="s">
        <v>152</v>
      </c>
      <c r="V408" s="32" t="s">
        <v>429</v>
      </c>
      <c r="W408" s="95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89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1" t="s">
        <v>235</v>
      </c>
      <c r="O409" s="32" t="s">
        <v>315</v>
      </c>
      <c r="P409" s="17">
        <v>2</v>
      </c>
      <c r="Q409" s="17">
        <v>1100</v>
      </c>
      <c r="R409" s="28">
        <f t="shared" si="66"/>
        <v>2200</v>
      </c>
      <c r="S409" s="29">
        <f t="shared" ref="S409:T428" si="67">R409*1.07</f>
        <v>2354</v>
      </c>
      <c r="T409" s="29">
        <f t="shared" si="67"/>
        <v>2518.7800000000002</v>
      </c>
      <c r="U409" s="72" t="s">
        <v>152</v>
      </c>
      <c r="V409" s="32" t="s">
        <v>429</v>
      </c>
      <c r="W409" s="95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89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1" t="s">
        <v>235</v>
      </c>
      <c r="O410" s="32" t="s">
        <v>315</v>
      </c>
      <c r="P410" s="17">
        <v>19</v>
      </c>
      <c r="Q410" s="17">
        <v>124</v>
      </c>
      <c r="R410" s="28">
        <f t="shared" si="66"/>
        <v>2356</v>
      </c>
      <c r="S410" s="29">
        <f t="shared" si="67"/>
        <v>2520.92</v>
      </c>
      <c r="T410" s="29">
        <f t="shared" si="67"/>
        <v>2697.3844000000004</v>
      </c>
      <c r="U410" s="72" t="s">
        <v>152</v>
      </c>
      <c r="V410" s="32" t="s">
        <v>429</v>
      </c>
      <c r="W410" s="95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89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1" t="s">
        <v>235</v>
      </c>
      <c r="O411" s="32" t="s">
        <v>315</v>
      </c>
      <c r="P411" s="17">
        <v>16</v>
      </c>
      <c r="Q411" s="17">
        <v>319</v>
      </c>
      <c r="R411" s="28">
        <f t="shared" si="66"/>
        <v>5104</v>
      </c>
      <c r="S411" s="29">
        <f t="shared" si="67"/>
        <v>5461.2800000000007</v>
      </c>
      <c r="T411" s="29">
        <f t="shared" si="67"/>
        <v>5843.5696000000007</v>
      </c>
      <c r="U411" s="72" t="s">
        <v>152</v>
      </c>
      <c r="V411" s="32" t="s">
        <v>429</v>
      </c>
      <c r="W411" s="95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89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1" t="s">
        <v>235</v>
      </c>
      <c r="O412" s="32" t="s">
        <v>315</v>
      </c>
      <c r="P412" s="17">
        <v>106</v>
      </c>
      <c r="Q412" s="17">
        <v>540</v>
      </c>
      <c r="R412" s="28">
        <f t="shared" si="66"/>
        <v>57240</v>
      </c>
      <c r="S412" s="29">
        <f t="shared" si="67"/>
        <v>61246.8</v>
      </c>
      <c r="T412" s="29">
        <f t="shared" si="67"/>
        <v>65534.076000000008</v>
      </c>
      <c r="U412" s="72" t="s">
        <v>152</v>
      </c>
      <c r="V412" s="32" t="s">
        <v>429</v>
      </c>
      <c r="W412" s="95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89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1" t="s">
        <v>235</v>
      </c>
      <c r="O413" s="32" t="s">
        <v>315</v>
      </c>
      <c r="P413" s="17">
        <v>10</v>
      </c>
      <c r="Q413" s="17">
        <v>378</v>
      </c>
      <c r="R413" s="28">
        <f t="shared" si="66"/>
        <v>3780</v>
      </c>
      <c r="S413" s="29">
        <f t="shared" si="67"/>
        <v>4044.6000000000004</v>
      </c>
      <c r="T413" s="29">
        <f t="shared" si="67"/>
        <v>4327.7220000000007</v>
      </c>
      <c r="U413" s="72" t="s">
        <v>152</v>
      </c>
      <c r="V413" s="32" t="s">
        <v>429</v>
      </c>
      <c r="W413" s="95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89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1" t="s">
        <v>235</v>
      </c>
      <c r="O414" s="32" t="s">
        <v>315</v>
      </c>
      <c r="P414" s="17">
        <v>90</v>
      </c>
      <c r="Q414" s="17">
        <v>160</v>
      </c>
      <c r="R414" s="28">
        <f t="shared" si="66"/>
        <v>14400</v>
      </c>
      <c r="S414" s="29">
        <f t="shared" si="67"/>
        <v>15408</v>
      </c>
      <c r="T414" s="29">
        <f t="shared" si="67"/>
        <v>16486.560000000001</v>
      </c>
      <c r="U414" s="72" t="s">
        <v>152</v>
      </c>
      <c r="V414" s="32" t="s">
        <v>429</v>
      </c>
      <c r="W414" s="95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89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1" t="s">
        <v>235</v>
      </c>
      <c r="O415" s="32" t="s">
        <v>315</v>
      </c>
      <c r="P415" s="17">
        <v>165</v>
      </c>
      <c r="Q415" s="17">
        <v>45</v>
      </c>
      <c r="R415" s="28">
        <f t="shared" si="66"/>
        <v>7425</v>
      </c>
      <c r="S415" s="29">
        <f t="shared" si="67"/>
        <v>7944.7500000000009</v>
      </c>
      <c r="T415" s="29">
        <f t="shared" si="67"/>
        <v>8500.8825000000015</v>
      </c>
      <c r="U415" s="72" t="s">
        <v>152</v>
      </c>
      <c r="V415" s="32" t="s">
        <v>429</v>
      </c>
      <c r="W415" s="95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89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1" t="s">
        <v>235</v>
      </c>
      <c r="O416" s="32" t="s">
        <v>315</v>
      </c>
      <c r="P416" s="17">
        <v>39</v>
      </c>
      <c r="Q416" s="17">
        <v>300</v>
      </c>
      <c r="R416" s="28">
        <f t="shared" si="66"/>
        <v>11700</v>
      </c>
      <c r="S416" s="29">
        <f t="shared" si="67"/>
        <v>12519</v>
      </c>
      <c r="T416" s="29">
        <f t="shared" si="67"/>
        <v>13395.33</v>
      </c>
      <c r="U416" s="72" t="s">
        <v>152</v>
      </c>
      <c r="V416" s="32" t="s">
        <v>429</v>
      </c>
      <c r="W416" s="95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89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1" t="s">
        <v>235</v>
      </c>
      <c r="O417" s="32" t="s">
        <v>313</v>
      </c>
      <c r="P417" s="17">
        <v>340</v>
      </c>
      <c r="Q417" s="17">
        <v>102</v>
      </c>
      <c r="R417" s="28">
        <f t="shared" si="66"/>
        <v>34680</v>
      </c>
      <c r="S417" s="29">
        <f t="shared" si="67"/>
        <v>37107.599999999999</v>
      </c>
      <c r="T417" s="29">
        <f t="shared" si="67"/>
        <v>39705.131999999998</v>
      </c>
      <c r="U417" s="72" t="s">
        <v>152</v>
      </c>
      <c r="V417" s="32" t="s">
        <v>429</v>
      </c>
      <c r="W417" s="95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89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1" t="s">
        <v>235</v>
      </c>
      <c r="O418" s="32" t="s">
        <v>315</v>
      </c>
      <c r="P418" s="17">
        <v>12</v>
      </c>
      <c r="Q418" s="17">
        <v>26</v>
      </c>
      <c r="R418" s="28">
        <f t="shared" si="66"/>
        <v>312</v>
      </c>
      <c r="S418" s="29">
        <f t="shared" si="67"/>
        <v>333.84000000000003</v>
      </c>
      <c r="T418" s="29">
        <f t="shared" si="67"/>
        <v>357.20880000000005</v>
      </c>
      <c r="U418" s="72" t="s">
        <v>152</v>
      </c>
      <c r="V418" s="32" t="s">
        <v>429</v>
      </c>
      <c r="W418" s="95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89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69" t="s">
        <v>1420</v>
      </c>
      <c r="L419" s="69" t="s">
        <v>926</v>
      </c>
      <c r="M419" s="32" t="s">
        <v>335</v>
      </c>
      <c r="N419" s="91" t="s">
        <v>235</v>
      </c>
      <c r="O419" s="32" t="s">
        <v>315</v>
      </c>
      <c r="P419" s="17">
        <v>12</v>
      </c>
      <c r="Q419" s="17">
        <v>26</v>
      </c>
      <c r="R419" s="28">
        <f t="shared" si="66"/>
        <v>312</v>
      </c>
      <c r="S419" s="29">
        <f t="shared" si="67"/>
        <v>333.84000000000003</v>
      </c>
      <c r="T419" s="29">
        <f t="shared" si="67"/>
        <v>357.20880000000005</v>
      </c>
      <c r="U419" s="72" t="s">
        <v>152</v>
      </c>
      <c r="V419" s="32" t="s">
        <v>429</v>
      </c>
      <c r="W419" s="95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89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1" t="s">
        <v>235</v>
      </c>
      <c r="O420" s="32" t="s">
        <v>315</v>
      </c>
      <c r="P420" s="17">
        <v>31</v>
      </c>
      <c r="Q420" s="17">
        <v>174</v>
      </c>
      <c r="R420" s="28">
        <f t="shared" si="66"/>
        <v>5394</v>
      </c>
      <c r="S420" s="29">
        <f t="shared" si="67"/>
        <v>5771.58</v>
      </c>
      <c r="T420" s="29">
        <f t="shared" si="67"/>
        <v>6175.5906000000004</v>
      </c>
      <c r="U420" s="72" t="s">
        <v>152</v>
      </c>
      <c r="V420" s="32" t="s">
        <v>429</v>
      </c>
      <c r="W420" s="95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89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1" t="s">
        <v>235</v>
      </c>
      <c r="O421" s="32" t="s">
        <v>315</v>
      </c>
      <c r="P421" s="17">
        <v>65</v>
      </c>
      <c r="Q421" s="17">
        <v>750</v>
      </c>
      <c r="R421" s="28">
        <f t="shared" si="66"/>
        <v>48750</v>
      </c>
      <c r="S421" s="29">
        <f t="shared" si="67"/>
        <v>52162.5</v>
      </c>
      <c r="T421" s="29">
        <f t="shared" si="67"/>
        <v>55813.875</v>
      </c>
      <c r="U421" s="72" t="s">
        <v>152</v>
      </c>
      <c r="V421" s="32" t="s">
        <v>429</v>
      </c>
      <c r="W421" s="95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89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1" t="s">
        <v>235</v>
      </c>
      <c r="O422" s="32" t="s">
        <v>315</v>
      </c>
      <c r="P422" s="17">
        <v>12</v>
      </c>
      <c r="Q422" s="17">
        <v>242</v>
      </c>
      <c r="R422" s="28">
        <f t="shared" si="66"/>
        <v>2904</v>
      </c>
      <c r="S422" s="29">
        <f t="shared" si="67"/>
        <v>3107.28</v>
      </c>
      <c r="T422" s="29">
        <f t="shared" si="67"/>
        <v>3324.7896000000005</v>
      </c>
      <c r="U422" s="72" t="s">
        <v>152</v>
      </c>
      <c r="V422" s="32" t="s">
        <v>429</v>
      </c>
      <c r="W422" s="95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89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1" t="s">
        <v>235</v>
      </c>
      <c r="O423" s="32" t="s">
        <v>315</v>
      </c>
      <c r="P423" s="17">
        <v>16</v>
      </c>
      <c r="Q423" s="17">
        <v>300</v>
      </c>
      <c r="R423" s="28">
        <f t="shared" si="66"/>
        <v>4800</v>
      </c>
      <c r="S423" s="29">
        <f t="shared" si="67"/>
        <v>5136</v>
      </c>
      <c r="T423" s="29">
        <f t="shared" si="67"/>
        <v>5495.52</v>
      </c>
      <c r="U423" s="72" t="s">
        <v>152</v>
      </c>
      <c r="V423" s="32" t="s">
        <v>429</v>
      </c>
      <c r="W423" s="95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89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1" t="s">
        <v>235</v>
      </c>
      <c r="O424" s="32" t="s">
        <v>315</v>
      </c>
      <c r="P424" s="17">
        <v>293</v>
      </c>
      <c r="Q424" s="17">
        <v>69</v>
      </c>
      <c r="R424" s="28">
        <f t="shared" si="66"/>
        <v>20217</v>
      </c>
      <c r="S424" s="29">
        <f t="shared" si="67"/>
        <v>21632.190000000002</v>
      </c>
      <c r="T424" s="29">
        <f t="shared" si="67"/>
        <v>23146.443300000003</v>
      </c>
      <c r="U424" s="72" t="s">
        <v>152</v>
      </c>
      <c r="V424" s="32" t="s">
        <v>429</v>
      </c>
      <c r="W424" s="95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89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1" t="s">
        <v>235</v>
      </c>
      <c r="O425" s="32" t="s">
        <v>315</v>
      </c>
      <c r="P425" s="17">
        <v>110</v>
      </c>
      <c r="Q425" s="17">
        <v>135</v>
      </c>
      <c r="R425" s="28">
        <f t="shared" si="66"/>
        <v>14850</v>
      </c>
      <c r="S425" s="29">
        <f t="shared" si="67"/>
        <v>15889.500000000002</v>
      </c>
      <c r="T425" s="29">
        <f t="shared" si="67"/>
        <v>17001.765000000003</v>
      </c>
      <c r="U425" s="72" t="s">
        <v>152</v>
      </c>
      <c r="V425" s="32" t="s">
        <v>429</v>
      </c>
      <c r="W425" s="95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89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1" t="s">
        <v>235</v>
      </c>
      <c r="O426" s="32" t="s">
        <v>315</v>
      </c>
      <c r="P426" s="17">
        <v>183</v>
      </c>
      <c r="Q426" s="17">
        <v>127</v>
      </c>
      <c r="R426" s="28">
        <f t="shared" si="66"/>
        <v>23241</v>
      </c>
      <c r="S426" s="29">
        <f t="shared" si="67"/>
        <v>24867.870000000003</v>
      </c>
      <c r="T426" s="29">
        <f t="shared" si="67"/>
        <v>26608.620900000005</v>
      </c>
      <c r="U426" s="72" t="s">
        <v>152</v>
      </c>
      <c r="V426" s="32" t="s">
        <v>429</v>
      </c>
      <c r="W426" s="95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89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1" t="s">
        <v>235</v>
      </c>
      <c r="O427" s="32" t="s">
        <v>315</v>
      </c>
      <c r="P427" s="71">
        <v>2</v>
      </c>
      <c r="Q427" s="71">
        <v>715</v>
      </c>
      <c r="R427" s="28">
        <f t="shared" si="66"/>
        <v>1430</v>
      </c>
      <c r="S427" s="29">
        <f t="shared" si="67"/>
        <v>1530.1000000000001</v>
      </c>
      <c r="T427" s="29">
        <f t="shared" si="67"/>
        <v>1637.2070000000003</v>
      </c>
      <c r="U427" s="72" t="s">
        <v>152</v>
      </c>
      <c r="V427" s="32" t="s">
        <v>429</v>
      </c>
      <c r="W427" s="95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89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1" t="s">
        <v>235</v>
      </c>
      <c r="O428" s="32" t="s">
        <v>315</v>
      </c>
      <c r="P428" s="17">
        <v>257</v>
      </c>
      <c r="Q428" s="17">
        <v>218</v>
      </c>
      <c r="R428" s="28">
        <f t="shared" si="66"/>
        <v>56026</v>
      </c>
      <c r="S428" s="29">
        <f t="shared" si="67"/>
        <v>59947.820000000007</v>
      </c>
      <c r="T428" s="29">
        <f t="shared" si="67"/>
        <v>64144.167400000013</v>
      </c>
      <c r="U428" s="72" t="s">
        <v>152</v>
      </c>
      <c r="V428" s="32" t="s">
        <v>429</v>
      </c>
      <c r="W428" s="95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89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1" t="s">
        <v>235</v>
      </c>
      <c r="O429" s="32" t="s">
        <v>145</v>
      </c>
      <c r="P429" s="17">
        <v>1800</v>
      </c>
      <c r="Q429" s="17">
        <v>15</v>
      </c>
      <c r="R429" s="28">
        <f t="shared" si="66"/>
        <v>27000</v>
      </c>
      <c r="S429" s="29">
        <f t="shared" ref="S429:T435" si="68">R429*1.07</f>
        <v>28890</v>
      </c>
      <c r="T429" s="29">
        <f t="shared" si="68"/>
        <v>30912.300000000003</v>
      </c>
      <c r="U429" s="72" t="s">
        <v>152</v>
      </c>
      <c r="V429" s="32" t="s">
        <v>429</v>
      </c>
      <c r="W429" s="95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3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1" t="s">
        <v>235</v>
      </c>
      <c r="O430" s="32" t="s">
        <v>120</v>
      </c>
      <c r="P430" s="17">
        <v>326</v>
      </c>
      <c r="Q430" s="29">
        <v>749</v>
      </c>
      <c r="R430" s="28">
        <f t="shared" si="66"/>
        <v>244174</v>
      </c>
      <c r="S430" s="29">
        <f t="shared" si="68"/>
        <v>261266.18000000002</v>
      </c>
      <c r="T430" s="29">
        <f t="shared" si="68"/>
        <v>279554.81260000006</v>
      </c>
      <c r="U430" s="32" t="s">
        <v>152</v>
      </c>
      <c r="V430" s="32" t="s">
        <v>429</v>
      </c>
      <c r="W430" s="95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416</v>
      </c>
      <c r="B431" s="73" t="s">
        <v>321</v>
      </c>
      <c r="C431" s="134">
        <v>256</v>
      </c>
      <c r="D431" s="134" t="s">
        <v>35</v>
      </c>
      <c r="E431" s="135" t="s">
        <v>35</v>
      </c>
      <c r="F431" s="38" t="s">
        <v>210</v>
      </c>
      <c r="G431" s="38" t="s">
        <v>218</v>
      </c>
      <c r="H431" s="136" t="s">
        <v>269</v>
      </c>
      <c r="I431" s="137" t="s">
        <v>1470</v>
      </c>
      <c r="J431" s="137" t="s">
        <v>528</v>
      </c>
      <c r="K431" s="137" t="s">
        <v>1755</v>
      </c>
      <c r="L431" s="137" t="s">
        <v>1754</v>
      </c>
      <c r="M431" s="38" t="s">
        <v>326</v>
      </c>
      <c r="N431" s="104" t="s">
        <v>235</v>
      </c>
      <c r="O431" s="38" t="s">
        <v>149</v>
      </c>
      <c r="P431" s="71">
        <v>103</v>
      </c>
      <c r="Q431" s="138">
        <v>689</v>
      </c>
      <c r="R431" s="45">
        <f t="shared" si="66"/>
        <v>70967</v>
      </c>
      <c r="S431" s="138">
        <f t="shared" si="68"/>
        <v>75934.69</v>
      </c>
      <c r="T431" s="138">
        <f t="shared" si="68"/>
        <v>81250.118300000002</v>
      </c>
      <c r="U431" s="38" t="s">
        <v>152</v>
      </c>
      <c r="V431" s="38" t="s">
        <v>429</v>
      </c>
      <c r="W431" s="126" t="s">
        <v>101</v>
      </c>
      <c r="X431" s="139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417</v>
      </c>
      <c r="B432" s="54" t="s">
        <v>321</v>
      </c>
      <c r="C432" s="25">
        <v>256</v>
      </c>
      <c r="D432" s="25" t="s">
        <v>35</v>
      </c>
      <c r="E432" s="103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1" t="s">
        <v>235</v>
      </c>
      <c r="O432" s="32" t="s">
        <v>315</v>
      </c>
      <c r="P432" s="28">
        <v>60</v>
      </c>
      <c r="Q432" s="28">
        <v>42</v>
      </c>
      <c r="R432" s="28">
        <f t="shared" si="66"/>
        <v>2520</v>
      </c>
      <c r="S432" s="28">
        <f t="shared" si="68"/>
        <v>2696.4</v>
      </c>
      <c r="T432" s="28">
        <f t="shared" si="68"/>
        <v>2885.1480000000001</v>
      </c>
      <c r="U432" s="72" t="s">
        <v>152</v>
      </c>
      <c r="V432" s="38" t="s">
        <v>429</v>
      </c>
      <c r="W432" s="95" t="s">
        <v>101</v>
      </c>
      <c r="X432" s="32">
        <f>X142</f>
        <v>0</v>
      </c>
    </row>
    <row r="433" spans="1:24" ht="36">
      <c r="A433" s="26">
        <v>418</v>
      </c>
      <c r="B433" s="54" t="s">
        <v>321</v>
      </c>
      <c r="C433" s="25">
        <v>256</v>
      </c>
      <c r="D433" s="25" t="s">
        <v>35</v>
      </c>
      <c r="E433" s="89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1" t="s">
        <v>235</v>
      </c>
      <c r="O433" s="32" t="s">
        <v>315</v>
      </c>
      <c r="P433" s="28">
        <v>20</v>
      </c>
      <c r="Q433" s="28">
        <v>96</v>
      </c>
      <c r="R433" s="28">
        <f t="shared" ref="R433:R435" si="69">P433*Q433</f>
        <v>1920</v>
      </c>
      <c r="S433" s="28">
        <f t="shared" si="68"/>
        <v>2054.4</v>
      </c>
      <c r="T433" s="28">
        <f t="shared" si="68"/>
        <v>2198.2080000000001</v>
      </c>
      <c r="U433" s="72" t="s">
        <v>152</v>
      </c>
      <c r="V433" s="38" t="s">
        <v>429</v>
      </c>
      <c r="W433" s="95" t="s">
        <v>101</v>
      </c>
      <c r="X433" s="32" t="e">
        <f>#REF!</f>
        <v>#REF!</v>
      </c>
    </row>
    <row r="434" spans="1:24" ht="36">
      <c r="A434" s="26">
        <v>419</v>
      </c>
      <c r="B434" s="54" t="s">
        <v>321</v>
      </c>
      <c r="C434" s="25">
        <v>256</v>
      </c>
      <c r="D434" s="25" t="s">
        <v>35</v>
      </c>
      <c r="E434" s="89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1" t="s">
        <v>235</v>
      </c>
      <c r="O434" s="32" t="s">
        <v>315</v>
      </c>
      <c r="P434" s="28">
        <v>20</v>
      </c>
      <c r="Q434" s="28">
        <v>75</v>
      </c>
      <c r="R434" s="28">
        <f t="shared" si="69"/>
        <v>1500</v>
      </c>
      <c r="S434" s="28">
        <f t="shared" si="68"/>
        <v>1605</v>
      </c>
      <c r="T434" s="28">
        <f t="shared" si="68"/>
        <v>1717.3500000000001</v>
      </c>
      <c r="U434" s="72" t="s">
        <v>152</v>
      </c>
      <c r="V434" s="38" t="s">
        <v>429</v>
      </c>
      <c r="W434" s="95" t="s">
        <v>101</v>
      </c>
      <c r="X434" s="32" t="e">
        <f>#REF!</f>
        <v>#REF!</v>
      </c>
    </row>
    <row r="435" spans="1:24" ht="36">
      <c r="A435" s="26">
        <v>420</v>
      </c>
      <c r="B435" s="73" t="s">
        <v>321</v>
      </c>
      <c r="C435" s="134">
        <v>256</v>
      </c>
      <c r="D435" s="134" t="s">
        <v>35</v>
      </c>
      <c r="E435" s="121" t="s">
        <v>35</v>
      </c>
      <c r="F435" s="32" t="s">
        <v>210</v>
      </c>
      <c r="G435" s="38" t="s">
        <v>218</v>
      </c>
      <c r="H435" s="38" t="e">
        <f>#REF!</f>
        <v>#REF!</v>
      </c>
      <c r="I435" s="137" t="s">
        <v>1445</v>
      </c>
      <c r="J435" s="137" t="s">
        <v>1797</v>
      </c>
      <c r="K435" s="137" t="s">
        <v>1799</v>
      </c>
      <c r="L435" s="137" t="s">
        <v>1799</v>
      </c>
      <c r="M435" s="32" t="s">
        <v>326</v>
      </c>
      <c r="N435" s="104" t="s">
        <v>235</v>
      </c>
      <c r="O435" s="32" t="s">
        <v>315</v>
      </c>
      <c r="P435" s="45">
        <v>20</v>
      </c>
      <c r="Q435" s="45">
        <v>75</v>
      </c>
      <c r="R435" s="45">
        <f t="shared" si="69"/>
        <v>1500</v>
      </c>
      <c r="S435" s="45">
        <f t="shared" si="68"/>
        <v>1605</v>
      </c>
      <c r="T435" s="45">
        <f t="shared" si="68"/>
        <v>1717.3500000000001</v>
      </c>
      <c r="U435" s="140" t="s">
        <v>152</v>
      </c>
      <c r="V435" s="38" t="s">
        <v>429</v>
      </c>
      <c r="W435" s="126" t="s">
        <v>101</v>
      </c>
      <c r="X435" s="38" t="e">
        <f>#REF!</f>
        <v>#REF!</v>
      </c>
    </row>
    <row r="436" spans="1:24" ht="15" customHeight="1">
      <c r="A436" s="26">
        <v>421</v>
      </c>
      <c r="B436" s="74"/>
      <c r="C436" s="53"/>
      <c r="D436" s="53"/>
      <c r="E436" s="175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6">
        <f>SUM(R369:R435)</f>
        <v>1677481</v>
      </c>
      <c r="S436" s="23"/>
      <c r="T436" s="23"/>
      <c r="U436" s="22"/>
      <c r="V436" s="22"/>
      <c r="W436" s="22"/>
    </row>
    <row r="437" spans="1:24" ht="36">
      <c r="A437" s="26">
        <v>422</v>
      </c>
      <c r="B437" s="54" t="s">
        <v>321</v>
      </c>
      <c r="C437" s="25">
        <v>256</v>
      </c>
      <c r="D437" s="25" t="s">
        <v>35</v>
      </c>
      <c r="E437" s="103" t="s">
        <v>35</v>
      </c>
      <c r="F437" s="32" t="s">
        <v>210</v>
      </c>
      <c r="G437" s="32" t="s">
        <v>218</v>
      </c>
      <c r="H437" s="32" t="str">
        <f t="shared" ref="H437:L439" si="70">H115</f>
        <v>10.51.30</v>
      </c>
      <c r="I437" s="32" t="str">
        <f t="shared" si="70"/>
        <v>сары май</v>
      </c>
      <c r="J437" s="32" t="str">
        <f t="shared" si="70"/>
        <v xml:space="preserve">Масло сливочное </v>
      </c>
      <c r="K437" s="32" t="str">
        <f t="shared" si="70"/>
        <v>майл. 72%</v>
      </c>
      <c r="L437" s="32" t="str">
        <f t="shared" si="70"/>
        <v>жир.72%</v>
      </c>
      <c r="M437" s="32" t="s">
        <v>326</v>
      </c>
      <c r="N437" s="91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71">P437*Q437</f>
        <v>146982</v>
      </c>
      <c r="S437" s="28">
        <f t="shared" ref="S437:T451" si="72">R437*1.07</f>
        <v>157270.74000000002</v>
      </c>
      <c r="T437" s="28">
        <f t="shared" si="72"/>
        <v>168279.69180000003</v>
      </c>
      <c r="U437" s="72" t="s">
        <v>153</v>
      </c>
      <c r="V437" s="32" t="s">
        <v>463</v>
      </c>
      <c r="W437" s="95" t="s">
        <v>101</v>
      </c>
      <c r="X437" s="32">
        <f>X115</f>
        <v>0</v>
      </c>
    </row>
    <row r="438" spans="1:24" ht="36">
      <c r="A438" s="26">
        <v>423</v>
      </c>
      <c r="B438" s="54" t="s">
        <v>321</v>
      </c>
      <c r="C438" s="25">
        <v>256</v>
      </c>
      <c r="D438" s="25" t="s">
        <v>35</v>
      </c>
      <c r="E438" s="103" t="s">
        <v>35</v>
      </c>
      <c r="F438" s="32" t="s">
        <v>210</v>
      </c>
      <c r="G438" s="32" t="s">
        <v>218</v>
      </c>
      <c r="H438" s="32" t="str">
        <f t="shared" si="70"/>
        <v>10.51.11</v>
      </c>
      <c r="I438" s="32" t="str">
        <f t="shared" si="70"/>
        <v>сүт</v>
      </c>
      <c r="J438" s="32" t="str">
        <f t="shared" si="70"/>
        <v xml:space="preserve">Молоко </v>
      </c>
      <c r="K438" s="32" t="str">
        <f t="shared" si="70"/>
        <v>табиғи,пастеризілген,         майл. 3,2%</v>
      </c>
      <c r="L438" s="32" t="str">
        <f t="shared" si="70"/>
        <v>натуральное,пастеризованное,         жир.3,2%</v>
      </c>
      <c r="M438" s="32" t="s">
        <v>326</v>
      </c>
      <c r="N438" s="91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71"/>
        <v>265295.88</v>
      </c>
      <c r="S438" s="28">
        <f t="shared" si="72"/>
        <v>283866.59160000004</v>
      </c>
      <c r="T438" s="28">
        <f t="shared" si="72"/>
        <v>303737.25301200006</v>
      </c>
      <c r="U438" s="72" t="s">
        <v>153</v>
      </c>
      <c r="V438" s="32" t="s">
        <v>463</v>
      </c>
      <c r="W438" s="95" t="s">
        <v>101</v>
      </c>
      <c r="X438" s="32">
        <f>X116</f>
        <v>0</v>
      </c>
    </row>
    <row r="439" spans="1:24" ht="36">
      <c r="A439" s="26">
        <v>424</v>
      </c>
      <c r="B439" s="54" t="s">
        <v>321</v>
      </c>
      <c r="C439" s="25">
        <v>256</v>
      </c>
      <c r="D439" s="25" t="s">
        <v>35</v>
      </c>
      <c r="E439" s="103" t="s">
        <v>35</v>
      </c>
      <c r="F439" s="32" t="s">
        <v>210</v>
      </c>
      <c r="G439" s="32" t="s">
        <v>218</v>
      </c>
      <c r="H439" s="32" t="str">
        <f t="shared" si="70"/>
        <v>10.51.56</v>
      </c>
      <c r="I439" s="32" t="str">
        <f t="shared" si="70"/>
        <v>айран</v>
      </c>
      <c r="J439" s="32" t="str">
        <f t="shared" si="70"/>
        <v xml:space="preserve">Кефир </v>
      </c>
      <c r="K439" s="32" t="str">
        <f t="shared" si="70"/>
        <v>майл. 2,5%</v>
      </c>
      <c r="L439" s="32" t="str">
        <f t="shared" si="70"/>
        <v>жирность 2,5%</v>
      </c>
      <c r="M439" s="32" t="s">
        <v>326</v>
      </c>
      <c r="N439" s="91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71"/>
        <v>199392</v>
      </c>
      <c r="S439" s="28">
        <f t="shared" si="72"/>
        <v>213349.44</v>
      </c>
      <c r="T439" s="28">
        <f t="shared" si="72"/>
        <v>228283.9008</v>
      </c>
      <c r="U439" s="72" t="s">
        <v>153</v>
      </c>
      <c r="V439" s="32" t="s">
        <v>463</v>
      </c>
      <c r="W439" s="95" t="s">
        <v>101</v>
      </c>
      <c r="X439" s="32">
        <f>X117</f>
        <v>0</v>
      </c>
    </row>
    <row r="440" spans="1:24" ht="36">
      <c r="A440" s="26">
        <v>425</v>
      </c>
      <c r="B440" s="54" t="s">
        <v>321</v>
      </c>
      <c r="C440" s="25">
        <v>256</v>
      </c>
      <c r="D440" s="25" t="s">
        <v>35</v>
      </c>
      <c r="E440" s="103" t="s">
        <v>35</v>
      </c>
      <c r="F440" s="32" t="s">
        <v>210</v>
      </c>
      <c r="G440" s="32" t="s">
        <v>218</v>
      </c>
      <c r="H440" s="32" t="str">
        <f t="shared" ref="H440:L442" si="73">H119</f>
        <v>10.11.31</v>
      </c>
      <c r="I440" s="32" t="str">
        <f t="shared" si="73"/>
        <v>сиыр еті</v>
      </c>
      <c r="J440" s="32" t="str">
        <f t="shared" si="73"/>
        <v>Мясо говядины</v>
      </c>
      <c r="K440" s="32" t="str">
        <f t="shared" si="73"/>
        <v>1 категориялы</v>
      </c>
      <c r="L440" s="32" t="str">
        <f t="shared" si="73"/>
        <v>1 категории</v>
      </c>
      <c r="M440" s="32" t="s">
        <v>326</v>
      </c>
      <c r="N440" s="91" t="s">
        <v>235</v>
      </c>
      <c r="O440" s="32" t="s">
        <v>315</v>
      </c>
      <c r="P440" s="28">
        <v>1201</v>
      </c>
      <c r="Q440" s="28">
        <v>1025</v>
      </c>
      <c r="R440" s="28">
        <f t="shared" si="71"/>
        <v>1231025</v>
      </c>
      <c r="S440" s="28">
        <f t="shared" si="72"/>
        <v>1317196.75</v>
      </c>
      <c r="T440" s="28">
        <f t="shared" si="72"/>
        <v>1409400.5225000002</v>
      </c>
      <c r="U440" s="72" t="s">
        <v>153</v>
      </c>
      <c r="V440" s="32" t="s">
        <v>463</v>
      </c>
      <c r="W440" s="95" t="s">
        <v>101</v>
      </c>
      <c r="X440" s="32">
        <f>X119</f>
        <v>0</v>
      </c>
    </row>
    <row r="441" spans="1:24" ht="36">
      <c r="A441" s="26">
        <v>426</v>
      </c>
      <c r="B441" s="54" t="s">
        <v>321</v>
      </c>
      <c r="C441" s="25">
        <v>256</v>
      </c>
      <c r="D441" s="25" t="s">
        <v>35</v>
      </c>
      <c r="E441" s="103" t="s">
        <v>35</v>
      </c>
      <c r="F441" s="32" t="s">
        <v>210</v>
      </c>
      <c r="G441" s="32" t="s">
        <v>218</v>
      </c>
      <c r="H441" s="32" t="str">
        <f t="shared" si="73"/>
        <v>10.12.20</v>
      </c>
      <c r="I441" s="32" t="str">
        <f t="shared" si="73"/>
        <v>құс еті</v>
      </c>
      <c r="J441" s="32" t="str">
        <f t="shared" si="73"/>
        <v>Мясо птицы</v>
      </c>
      <c r="K441" s="32" t="str">
        <f t="shared" si="73"/>
        <v>құс еті</v>
      </c>
      <c r="L441" s="32" t="str">
        <f t="shared" si="73"/>
        <v>куры 1 кат</v>
      </c>
      <c r="M441" s="32" t="s">
        <v>326</v>
      </c>
      <c r="N441" s="91" t="s">
        <v>235</v>
      </c>
      <c r="O441" s="32" t="s">
        <v>315</v>
      </c>
      <c r="P441" s="28">
        <v>405</v>
      </c>
      <c r="Q441" s="28">
        <v>410</v>
      </c>
      <c r="R441" s="28">
        <f t="shared" si="71"/>
        <v>166050</v>
      </c>
      <c r="S441" s="28">
        <f t="shared" si="72"/>
        <v>177673.5</v>
      </c>
      <c r="T441" s="28">
        <f t="shared" si="72"/>
        <v>190110.64500000002</v>
      </c>
      <c r="U441" s="72" t="s">
        <v>153</v>
      </c>
      <c r="V441" s="32" t="s">
        <v>463</v>
      </c>
      <c r="W441" s="95" t="s">
        <v>101</v>
      </c>
      <c r="X441" s="32">
        <f>X120</f>
        <v>0</v>
      </c>
    </row>
    <row r="442" spans="1:24" ht="36">
      <c r="A442" s="26">
        <v>427</v>
      </c>
      <c r="B442" s="54" t="s">
        <v>321</v>
      </c>
      <c r="C442" s="25">
        <v>256</v>
      </c>
      <c r="D442" s="25" t="s">
        <v>35</v>
      </c>
      <c r="E442" s="103" t="s">
        <v>35</v>
      </c>
      <c r="F442" s="32" t="s">
        <v>210</v>
      </c>
      <c r="G442" s="32" t="s">
        <v>218</v>
      </c>
      <c r="H442" s="32" t="str">
        <f t="shared" si="73"/>
        <v>10.13.14</v>
      </c>
      <c r="I442" s="32" t="str">
        <f t="shared" si="73"/>
        <v>шұжық</v>
      </c>
      <c r="J442" s="32" t="str">
        <f t="shared" si="73"/>
        <v xml:space="preserve">Колбаса </v>
      </c>
      <c r="K442" s="32" t="str">
        <f t="shared" si="73"/>
        <v>сүрленген</v>
      </c>
      <c r="L442" s="32" t="str">
        <f t="shared" si="73"/>
        <v>копченая</v>
      </c>
      <c r="M442" s="32" t="s">
        <v>326</v>
      </c>
      <c r="N442" s="91" t="s">
        <v>235</v>
      </c>
      <c r="O442" s="32" t="s">
        <v>315</v>
      </c>
      <c r="P442" s="28">
        <v>180</v>
      </c>
      <c r="Q442" s="28">
        <v>535</v>
      </c>
      <c r="R442" s="28">
        <f t="shared" si="71"/>
        <v>96300</v>
      </c>
      <c r="S442" s="28">
        <f t="shared" si="72"/>
        <v>103041</v>
      </c>
      <c r="T442" s="28">
        <f t="shared" si="72"/>
        <v>110253.87000000001</v>
      </c>
      <c r="U442" s="72" t="s">
        <v>153</v>
      </c>
      <c r="V442" s="32" t="s">
        <v>463</v>
      </c>
      <c r="W442" s="95" t="s">
        <v>101</v>
      </c>
      <c r="X442" s="32">
        <f>X121</f>
        <v>0</v>
      </c>
    </row>
    <row r="443" spans="1:24" ht="36">
      <c r="A443" s="26">
        <v>428</v>
      </c>
      <c r="B443" s="54" t="s">
        <v>321</v>
      </c>
      <c r="C443" s="25">
        <v>256</v>
      </c>
      <c r="D443" s="25" t="s">
        <v>35</v>
      </c>
      <c r="E443" s="103" t="s">
        <v>35</v>
      </c>
      <c r="F443" s="32" t="s">
        <v>210</v>
      </c>
      <c r="G443" s="32" t="s">
        <v>218</v>
      </c>
      <c r="H443" s="32" t="str">
        <f t="shared" ref="H443:L444" si="74">H123</f>
        <v>10.20.14</v>
      </c>
      <c r="I443" s="32" t="str">
        <f t="shared" si="74"/>
        <v>балық</v>
      </c>
      <c r="J443" s="32" t="str">
        <f t="shared" si="74"/>
        <v xml:space="preserve">Рыба </v>
      </c>
      <c r="K443" s="32" t="str">
        <f t="shared" si="74"/>
        <v>минтай қара еті, қатырылған</v>
      </c>
      <c r="L443" s="32" t="str">
        <f t="shared" si="74"/>
        <v>филе минтая,мороженое</v>
      </c>
      <c r="M443" s="32" t="s">
        <v>326</v>
      </c>
      <c r="N443" s="91" t="s">
        <v>235</v>
      </c>
      <c r="O443" s="32" t="s">
        <v>315</v>
      </c>
      <c r="P443" s="28">
        <v>958</v>
      </c>
      <c r="Q443" s="28">
        <v>348</v>
      </c>
      <c r="R443" s="28">
        <f t="shared" si="71"/>
        <v>333384</v>
      </c>
      <c r="S443" s="28">
        <f t="shared" si="72"/>
        <v>356720.88</v>
      </c>
      <c r="T443" s="28">
        <f t="shared" si="72"/>
        <v>381691.34160000004</v>
      </c>
      <c r="U443" s="72" t="s">
        <v>153</v>
      </c>
      <c r="V443" s="32" t="s">
        <v>463</v>
      </c>
      <c r="W443" s="95" t="s">
        <v>101</v>
      </c>
      <c r="X443" s="32">
        <f>X123</f>
        <v>0</v>
      </c>
    </row>
    <row r="444" spans="1:24" ht="36">
      <c r="A444" s="26">
        <v>429</v>
      </c>
      <c r="B444" s="54" t="s">
        <v>321</v>
      </c>
      <c r="C444" s="25">
        <v>256</v>
      </c>
      <c r="D444" s="25" t="s">
        <v>35</v>
      </c>
      <c r="E444" s="103" t="s">
        <v>35</v>
      </c>
      <c r="F444" s="32" t="s">
        <v>210</v>
      </c>
      <c r="G444" s="32" t="s">
        <v>218</v>
      </c>
      <c r="H444" s="32" t="str">
        <f t="shared" si="74"/>
        <v>10.20.23</v>
      </c>
      <c r="I444" s="32" t="str">
        <f t="shared" si="74"/>
        <v>Сельдь</v>
      </c>
      <c r="J444" s="32" t="str">
        <f t="shared" si="74"/>
        <v>Сельдь</v>
      </c>
      <c r="K444" s="32" t="str">
        <f t="shared" si="74"/>
        <v>тұзды</v>
      </c>
      <c r="L444" s="32" t="str">
        <f t="shared" si="74"/>
        <v>соленая</v>
      </c>
      <c r="M444" s="32" t="s">
        <v>326</v>
      </c>
      <c r="N444" s="91" t="s">
        <v>235</v>
      </c>
      <c r="O444" s="32" t="s">
        <v>315</v>
      </c>
      <c r="P444" s="28">
        <v>85</v>
      </c>
      <c r="Q444" s="28">
        <v>332</v>
      </c>
      <c r="R444" s="28">
        <f t="shared" si="71"/>
        <v>28220</v>
      </c>
      <c r="S444" s="28">
        <f t="shared" si="72"/>
        <v>30195.4</v>
      </c>
      <c r="T444" s="28">
        <f t="shared" si="72"/>
        <v>32309.078000000005</v>
      </c>
      <c r="U444" s="72" t="s">
        <v>153</v>
      </c>
      <c r="V444" s="32" t="s">
        <v>463</v>
      </c>
      <c r="W444" s="95" t="s">
        <v>101</v>
      </c>
      <c r="X444" s="32">
        <f>X124</f>
        <v>0</v>
      </c>
    </row>
    <row r="445" spans="1:24" ht="36">
      <c r="A445" s="26">
        <v>430</v>
      </c>
      <c r="B445" s="54" t="s">
        <v>321</v>
      </c>
      <c r="C445" s="25">
        <v>256</v>
      </c>
      <c r="D445" s="25" t="s">
        <v>35</v>
      </c>
      <c r="E445" s="103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1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71"/>
        <v>57970</v>
      </c>
      <c r="S445" s="28">
        <f t="shared" si="72"/>
        <v>62027.9</v>
      </c>
      <c r="T445" s="28">
        <f t="shared" si="72"/>
        <v>66369.853000000003</v>
      </c>
      <c r="U445" s="72" t="s">
        <v>153</v>
      </c>
      <c r="V445" s="32" t="s">
        <v>463</v>
      </c>
      <c r="W445" s="95" t="s">
        <v>101</v>
      </c>
      <c r="X445" s="32">
        <f>X126</f>
        <v>0</v>
      </c>
    </row>
    <row r="446" spans="1:24" ht="36">
      <c r="A446" s="26">
        <v>431</v>
      </c>
      <c r="B446" s="54" t="s">
        <v>321</v>
      </c>
      <c r="C446" s="25">
        <v>256</v>
      </c>
      <c r="D446" s="25" t="s">
        <v>35</v>
      </c>
      <c r="E446" s="103" t="s">
        <v>35</v>
      </c>
      <c r="F446" s="32" t="s">
        <v>210</v>
      </c>
      <c r="G446" s="32" t="s">
        <v>218</v>
      </c>
      <c r="H446" s="32" t="str">
        <f t="shared" ref="H446:L450" si="75">H129</f>
        <v>10.51.40</v>
      </c>
      <c r="I446" s="32" t="str">
        <f t="shared" si="75"/>
        <v xml:space="preserve">Сыр </v>
      </c>
      <c r="J446" s="32" t="str">
        <f t="shared" si="75"/>
        <v xml:space="preserve">Сыр </v>
      </c>
      <c r="K446" s="32" t="str">
        <f t="shared" si="75"/>
        <v>сычужды, қатты</v>
      </c>
      <c r="L446" s="32" t="str">
        <f t="shared" si="75"/>
        <v>сычужный,твердый</v>
      </c>
      <c r="M446" s="32" t="s">
        <v>326</v>
      </c>
      <c r="N446" s="91" t="s">
        <v>235</v>
      </c>
      <c r="O446" s="32" t="s">
        <v>315</v>
      </c>
      <c r="P446" s="28">
        <v>151</v>
      </c>
      <c r="Q446" s="28">
        <v>1000</v>
      </c>
      <c r="R446" s="28">
        <f t="shared" si="71"/>
        <v>151000</v>
      </c>
      <c r="S446" s="28">
        <f t="shared" si="72"/>
        <v>161570</v>
      </c>
      <c r="T446" s="28">
        <f t="shared" si="72"/>
        <v>172879.90000000002</v>
      </c>
      <c r="U446" s="72" t="s">
        <v>153</v>
      </c>
      <c r="V446" s="32" t="s">
        <v>463</v>
      </c>
      <c r="W446" s="95" t="s">
        <v>101</v>
      </c>
      <c r="X446" s="32">
        <f>X129</f>
        <v>0</v>
      </c>
    </row>
    <row r="447" spans="1:24" ht="36">
      <c r="A447" s="26">
        <v>432</v>
      </c>
      <c r="B447" s="54" t="s">
        <v>321</v>
      </c>
      <c r="C447" s="25">
        <v>256</v>
      </c>
      <c r="D447" s="25" t="s">
        <v>35</v>
      </c>
      <c r="E447" s="103" t="s">
        <v>35</v>
      </c>
      <c r="F447" s="32" t="s">
        <v>210</v>
      </c>
      <c r="G447" s="32" t="s">
        <v>218</v>
      </c>
      <c r="H447" s="32" t="str">
        <f t="shared" si="75"/>
        <v>10.51.40</v>
      </c>
      <c r="I447" s="32" t="str">
        <f t="shared" si="75"/>
        <v>Ірімшік сырогі</v>
      </c>
      <c r="J447" s="32" t="str">
        <f t="shared" si="75"/>
        <v xml:space="preserve">Творожные сырки </v>
      </c>
      <c r="K447" s="32" t="str">
        <f t="shared" si="75"/>
        <v>майл. 4,5%</v>
      </c>
      <c r="L447" s="32" t="str">
        <f t="shared" si="75"/>
        <v>жир 4,5%</v>
      </c>
      <c r="M447" s="32" t="s">
        <v>326</v>
      </c>
      <c r="N447" s="91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71"/>
        <v>316800</v>
      </c>
      <c r="S447" s="28">
        <f t="shared" si="72"/>
        <v>338976</v>
      </c>
      <c r="T447" s="28">
        <f t="shared" si="72"/>
        <v>362704.32</v>
      </c>
      <c r="U447" s="72" t="s">
        <v>153</v>
      </c>
      <c r="V447" s="32" t="s">
        <v>463</v>
      </c>
      <c r="W447" s="95" t="s">
        <v>101</v>
      </c>
      <c r="X447" s="32">
        <f>X130</f>
        <v>0</v>
      </c>
    </row>
    <row r="448" spans="1:24" ht="36">
      <c r="A448" s="26">
        <v>433</v>
      </c>
      <c r="B448" s="54" t="s">
        <v>321</v>
      </c>
      <c r="C448" s="25">
        <v>256</v>
      </c>
      <c r="D448" s="25" t="s">
        <v>35</v>
      </c>
      <c r="E448" s="103" t="s">
        <v>35</v>
      </c>
      <c r="F448" s="32" t="s">
        <v>210</v>
      </c>
      <c r="G448" s="32" t="s">
        <v>218</v>
      </c>
      <c r="H448" s="32" t="str">
        <f t="shared" si="75"/>
        <v>10.71.11</v>
      </c>
      <c r="I448" s="32" t="str">
        <f t="shared" si="75"/>
        <v>нан</v>
      </c>
      <c r="J448" s="32" t="str">
        <f t="shared" si="75"/>
        <v xml:space="preserve">Хлеб </v>
      </c>
      <c r="K448" s="32" t="str">
        <f t="shared" si="75"/>
        <v>бидай 1сорт</v>
      </c>
      <c r="L448" s="32" t="str">
        <f t="shared" si="75"/>
        <v>из пшеничной муки 1 с</v>
      </c>
      <c r="M448" s="32" t="s">
        <v>326</v>
      </c>
      <c r="N448" s="91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71"/>
        <v>87474</v>
      </c>
      <c r="S448" s="28">
        <f t="shared" si="72"/>
        <v>93597.180000000008</v>
      </c>
      <c r="T448" s="28">
        <f t="shared" si="72"/>
        <v>100148.98260000002</v>
      </c>
      <c r="U448" s="72" t="s">
        <v>153</v>
      </c>
      <c r="V448" s="32" t="s">
        <v>463</v>
      </c>
      <c r="W448" s="95" t="s">
        <v>101</v>
      </c>
      <c r="X448" s="32">
        <f>X131</f>
        <v>0</v>
      </c>
    </row>
    <row r="449" spans="1:24" ht="36">
      <c r="A449" s="26">
        <v>434</v>
      </c>
      <c r="B449" s="54" t="s">
        <v>321</v>
      </c>
      <c r="C449" s="25">
        <v>256</v>
      </c>
      <c r="D449" s="25" t="s">
        <v>35</v>
      </c>
      <c r="E449" s="103" t="s">
        <v>35</v>
      </c>
      <c r="F449" s="32" t="s">
        <v>210</v>
      </c>
      <c r="G449" s="32" t="s">
        <v>218</v>
      </c>
      <c r="H449" s="32" t="str">
        <f t="shared" si="75"/>
        <v>10.71.11</v>
      </c>
      <c r="I449" s="32" t="str">
        <f t="shared" si="75"/>
        <v>нан</v>
      </c>
      <c r="J449" s="32" t="str">
        <f t="shared" si="75"/>
        <v xml:space="preserve">Хлеб </v>
      </c>
      <c r="K449" s="32" t="str">
        <f t="shared" si="75"/>
        <v>қара бидайдан</v>
      </c>
      <c r="L449" s="32" t="str">
        <f t="shared" si="75"/>
        <v xml:space="preserve">из ржаной муки </v>
      </c>
      <c r="M449" s="32" t="s">
        <v>326</v>
      </c>
      <c r="N449" s="91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71"/>
        <v>133362</v>
      </c>
      <c r="S449" s="28">
        <f t="shared" si="72"/>
        <v>142697.34</v>
      </c>
      <c r="T449" s="28">
        <f t="shared" si="72"/>
        <v>152686.1538</v>
      </c>
      <c r="U449" s="72" t="s">
        <v>153</v>
      </c>
      <c r="V449" s="32" t="s">
        <v>463</v>
      </c>
      <c r="W449" s="95" t="s">
        <v>101</v>
      </c>
      <c r="X449" s="32">
        <f>X132</f>
        <v>0</v>
      </c>
    </row>
    <row r="450" spans="1:24" ht="36">
      <c r="A450" s="26">
        <v>435</v>
      </c>
      <c r="B450" s="54" t="s">
        <v>321</v>
      </c>
      <c r="C450" s="25">
        <v>256</v>
      </c>
      <c r="D450" s="25" t="s">
        <v>35</v>
      </c>
      <c r="E450" s="103" t="s">
        <v>35</v>
      </c>
      <c r="F450" s="32" t="s">
        <v>210</v>
      </c>
      <c r="G450" s="32" t="s">
        <v>218</v>
      </c>
      <c r="H450" s="32" t="str">
        <f t="shared" si="75"/>
        <v>01.47.21</v>
      </c>
      <c r="I450" s="32" t="str">
        <f t="shared" si="75"/>
        <v>жұмыртқа</v>
      </c>
      <c r="J450" s="32" t="str">
        <f t="shared" si="75"/>
        <v>Яйца</v>
      </c>
      <c r="K450" s="32" t="str">
        <f t="shared" si="75"/>
        <v>тауық, ірі, жас 1 кат.</v>
      </c>
      <c r="L450" s="32" t="str">
        <f t="shared" si="75"/>
        <v>куриные,свежие,1 кат</v>
      </c>
      <c r="M450" s="32" t="s">
        <v>326</v>
      </c>
      <c r="N450" s="91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71"/>
        <v>127041</v>
      </c>
      <c r="S450" s="28">
        <f t="shared" si="72"/>
        <v>135933.87</v>
      </c>
      <c r="T450" s="28">
        <f t="shared" si="72"/>
        <v>145449.2409</v>
      </c>
      <c r="U450" s="72" t="s">
        <v>153</v>
      </c>
      <c r="V450" s="32" t="s">
        <v>463</v>
      </c>
      <c r="W450" s="95" t="s">
        <v>101</v>
      </c>
      <c r="X450" s="32">
        <f>X133</f>
        <v>0</v>
      </c>
    </row>
    <row r="451" spans="1:24" ht="36">
      <c r="A451" s="26">
        <v>436</v>
      </c>
      <c r="B451" s="54" t="s">
        <v>321</v>
      </c>
      <c r="C451" s="25">
        <v>256</v>
      </c>
      <c r="D451" s="25" t="s">
        <v>35</v>
      </c>
      <c r="E451" s="103" t="s">
        <v>35</v>
      </c>
      <c r="F451" s="32" t="s">
        <v>210</v>
      </c>
      <c r="G451" s="32" t="s">
        <v>218</v>
      </c>
      <c r="H451" s="32" t="str">
        <f t="shared" ref="H451:L454" si="76">H138</f>
        <v>01.13.32</v>
      </c>
      <c r="I451" s="32" t="str">
        <f t="shared" si="76"/>
        <v>қияр</v>
      </c>
      <c r="J451" s="32" t="str">
        <f t="shared" si="76"/>
        <v>огурцы</v>
      </c>
      <c r="K451" s="32" t="str">
        <f t="shared" si="76"/>
        <v>жас</v>
      </c>
      <c r="L451" s="32" t="str">
        <f t="shared" si="76"/>
        <v>свежие</v>
      </c>
      <c r="M451" s="32" t="s">
        <v>326</v>
      </c>
      <c r="N451" s="91" t="s">
        <v>235</v>
      </c>
      <c r="O451" s="32" t="s">
        <v>315</v>
      </c>
      <c r="P451" s="28">
        <v>485</v>
      </c>
      <c r="Q451" s="28">
        <v>320</v>
      </c>
      <c r="R451" s="28">
        <f t="shared" si="71"/>
        <v>155200</v>
      </c>
      <c r="S451" s="28">
        <f t="shared" si="72"/>
        <v>166064</v>
      </c>
      <c r="T451" s="28">
        <f t="shared" si="72"/>
        <v>177688.48</v>
      </c>
      <c r="U451" s="72" t="s">
        <v>153</v>
      </c>
      <c r="V451" s="32" t="s">
        <v>463</v>
      </c>
      <c r="W451" s="95" t="s">
        <v>101</v>
      </c>
      <c r="X451" s="32">
        <f>X138</f>
        <v>0</v>
      </c>
    </row>
    <row r="452" spans="1:24" ht="36">
      <c r="A452" s="26">
        <v>437</v>
      </c>
      <c r="B452" s="54" t="s">
        <v>321</v>
      </c>
      <c r="C452" s="25">
        <v>256</v>
      </c>
      <c r="D452" s="25" t="s">
        <v>35</v>
      </c>
      <c r="E452" s="103" t="s">
        <v>35</v>
      </c>
      <c r="F452" s="32" t="s">
        <v>210</v>
      </c>
      <c r="G452" s="32" t="s">
        <v>218</v>
      </c>
      <c r="H452" s="32" t="str">
        <f t="shared" si="76"/>
        <v>01.13.34</v>
      </c>
      <c r="I452" s="32" t="str">
        <f t="shared" si="76"/>
        <v>қызанақ</v>
      </c>
      <c r="J452" s="32" t="str">
        <f t="shared" si="76"/>
        <v xml:space="preserve">помидоры </v>
      </c>
      <c r="K452" s="32" t="str">
        <f t="shared" si="76"/>
        <v>жас, піскен</v>
      </c>
      <c r="L452" s="32" t="str">
        <f t="shared" si="76"/>
        <v>свежие,зрелые</v>
      </c>
      <c r="M452" s="32" t="s">
        <v>326</v>
      </c>
      <c r="N452" s="91" t="s">
        <v>235</v>
      </c>
      <c r="O452" s="32" t="s">
        <v>315</v>
      </c>
      <c r="P452" s="28">
        <v>441</v>
      </c>
      <c r="Q452" s="28">
        <v>360</v>
      </c>
      <c r="R452" s="28">
        <f t="shared" si="71"/>
        <v>158760</v>
      </c>
      <c r="S452" s="28">
        <f>[2]Лист1!D151*1.07</f>
        <v>0</v>
      </c>
      <c r="T452" s="28">
        <f>S452*1.07</f>
        <v>0</v>
      </c>
      <c r="U452" s="72" t="s">
        <v>153</v>
      </c>
      <c r="V452" s="32" t="s">
        <v>463</v>
      </c>
      <c r="W452" s="95" t="s">
        <v>101</v>
      </c>
      <c r="X452" s="32">
        <f>X139</f>
        <v>0</v>
      </c>
    </row>
    <row r="453" spans="1:24" ht="36">
      <c r="A453" s="26">
        <v>438</v>
      </c>
      <c r="B453" s="54" t="s">
        <v>321</v>
      </c>
      <c r="C453" s="25">
        <v>256</v>
      </c>
      <c r="D453" s="25" t="s">
        <v>35</v>
      </c>
      <c r="E453" s="103" t="s">
        <v>35</v>
      </c>
      <c r="F453" s="32" t="s">
        <v>210</v>
      </c>
      <c r="G453" s="32" t="s">
        <v>218</v>
      </c>
      <c r="H453" s="32" t="str">
        <f t="shared" si="76"/>
        <v>01.24.10</v>
      </c>
      <c r="I453" s="32" t="str">
        <f t="shared" si="76"/>
        <v>алма</v>
      </c>
      <c r="J453" s="32" t="str">
        <f t="shared" si="76"/>
        <v xml:space="preserve"> яблоки </v>
      </c>
      <c r="K453" s="32" t="str">
        <f t="shared" si="76"/>
        <v xml:space="preserve">жас </v>
      </c>
      <c r="L453" s="32" t="str">
        <f t="shared" si="76"/>
        <v>свежие</v>
      </c>
      <c r="M453" s="32" t="s">
        <v>326</v>
      </c>
      <c r="N453" s="91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71"/>
        <v>225675</v>
      </c>
      <c r="S453" s="28">
        <f t="shared" ref="S453:T468" si="77">R453*1.07</f>
        <v>241472.25</v>
      </c>
      <c r="T453" s="28">
        <f t="shared" si="77"/>
        <v>258375.30750000002</v>
      </c>
      <c r="U453" s="72" t="s">
        <v>153</v>
      </c>
      <c r="V453" s="32" t="s">
        <v>463</v>
      </c>
      <c r="W453" s="95" t="s">
        <v>101</v>
      </c>
      <c r="X453" s="32">
        <f>X140</f>
        <v>0</v>
      </c>
    </row>
    <row r="454" spans="1:24" ht="36">
      <c r="A454" s="26">
        <v>439</v>
      </c>
      <c r="B454" s="54" t="s">
        <v>321</v>
      </c>
      <c r="C454" s="25">
        <v>256</v>
      </c>
      <c r="D454" s="25" t="s">
        <v>35</v>
      </c>
      <c r="E454" s="103" t="s">
        <v>35</v>
      </c>
      <c r="F454" s="32" t="s">
        <v>210</v>
      </c>
      <c r="G454" s="32" t="s">
        <v>218</v>
      </c>
      <c r="H454" s="32" t="str">
        <f t="shared" si="76"/>
        <v>01.23.13</v>
      </c>
      <c r="I454" s="32" t="str">
        <f t="shared" si="76"/>
        <v>апельсин</v>
      </c>
      <c r="J454" s="32" t="str">
        <f t="shared" si="76"/>
        <v>апельсины</v>
      </c>
      <c r="K454" s="32" t="str">
        <f t="shared" si="76"/>
        <v>свежие</v>
      </c>
      <c r="L454" s="32" t="str">
        <f t="shared" si="76"/>
        <v>свежие</v>
      </c>
      <c r="M454" s="32" t="s">
        <v>326</v>
      </c>
      <c r="N454" s="91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71"/>
        <v>120510</v>
      </c>
      <c r="S454" s="28">
        <f t="shared" si="77"/>
        <v>128945.70000000001</v>
      </c>
      <c r="T454" s="28">
        <f t="shared" si="77"/>
        <v>137971.89900000003</v>
      </c>
      <c r="U454" s="72" t="s">
        <v>153</v>
      </c>
      <c r="V454" s="32" t="s">
        <v>463</v>
      </c>
      <c r="W454" s="95" t="s">
        <v>101</v>
      </c>
      <c r="X454" s="32">
        <f>X141</f>
        <v>0</v>
      </c>
    </row>
    <row r="455" spans="1:24" ht="36">
      <c r="A455" s="26">
        <v>440</v>
      </c>
      <c r="B455" s="54" t="s">
        <v>321</v>
      </c>
      <c r="C455" s="25">
        <v>256</v>
      </c>
      <c r="D455" s="25" t="s">
        <v>35</v>
      </c>
      <c r="E455" s="103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1" t="s">
        <v>235</v>
      </c>
      <c r="O455" s="32" t="s">
        <v>315</v>
      </c>
      <c r="P455" s="28">
        <v>235</v>
      </c>
      <c r="Q455" s="28">
        <v>380</v>
      </c>
      <c r="R455" s="28">
        <f t="shared" si="71"/>
        <v>89300</v>
      </c>
      <c r="S455" s="28">
        <f t="shared" si="77"/>
        <v>95551</v>
      </c>
      <c r="T455" s="28">
        <f t="shared" si="77"/>
        <v>102239.57</v>
      </c>
      <c r="U455" s="72" t="s">
        <v>153</v>
      </c>
      <c r="V455" s="32" t="s">
        <v>532</v>
      </c>
      <c r="W455" s="95" t="s">
        <v>101</v>
      </c>
      <c r="X455" s="32">
        <v>0</v>
      </c>
    </row>
    <row r="456" spans="1:24" ht="36">
      <c r="A456" s="26">
        <v>441</v>
      </c>
      <c r="B456" s="54" t="s">
        <v>321</v>
      </c>
      <c r="C456" s="25">
        <v>256</v>
      </c>
      <c r="D456" s="25" t="s">
        <v>35</v>
      </c>
      <c r="E456" s="103" t="s">
        <v>35</v>
      </c>
      <c r="F456" s="32" t="s">
        <v>210</v>
      </c>
      <c r="G456" s="32" t="s">
        <v>218</v>
      </c>
      <c r="H456" s="32" t="str">
        <f t="shared" ref="H456:L458" si="78">H142</f>
        <v>10.39.21</v>
      </c>
      <c r="I456" s="32" t="str">
        <f t="shared" si="78"/>
        <v>жидектер</v>
      </c>
      <c r="J456" s="32" t="str">
        <f t="shared" si="78"/>
        <v>ягоды</v>
      </c>
      <c r="K456" s="32" t="str">
        <f t="shared" si="78"/>
        <v>қатырылған</v>
      </c>
      <c r="L456" s="32" t="str">
        <f t="shared" si="78"/>
        <v>замороженые</v>
      </c>
      <c r="M456" s="32" t="s">
        <v>326</v>
      </c>
      <c r="N456" s="91" t="s">
        <v>235</v>
      </c>
      <c r="O456" s="32" t="s">
        <v>315</v>
      </c>
      <c r="P456" s="28">
        <v>160</v>
      </c>
      <c r="Q456" s="28">
        <v>670</v>
      </c>
      <c r="R456" s="28">
        <f t="shared" si="71"/>
        <v>107200</v>
      </c>
      <c r="S456" s="28">
        <f t="shared" si="77"/>
        <v>114704</v>
      </c>
      <c r="T456" s="28">
        <f t="shared" si="77"/>
        <v>122733.28000000001</v>
      </c>
      <c r="U456" s="72" t="s">
        <v>153</v>
      </c>
      <c r="V456" s="32" t="s">
        <v>463</v>
      </c>
      <c r="W456" s="95" t="s">
        <v>101</v>
      </c>
      <c r="X456" s="32">
        <f>X142</f>
        <v>0</v>
      </c>
    </row>
    <row r="457" spans="1:24" ht="36">
      <c r="A457" s="26">
        <v>442</v>
      </c>
      <c r="B457" s="54" t="s">
        <v>321</v>
      </c>
      <c r="C457" s="25">
        <v>256</v>
      </c>
      <c r="D457" s="25" t="s">
        <v>35</v>
      </c>
      <c r="E457" s="103" t="s">
        <v>35</v>
      </c>
      <c r="F457" s="32" t="s">
        <v>210</v>
      </c>
      <c r="G457" s="32" t="s">
        <v>218</v>
      </c>
      <c r="H457" s="32" t="str">
        <f t="shared" si="78"/>
        <v>01.25.11</v>
      </c>
      <c r="I457" s="32" t="str">
        <f t="shared" si="78"/>
        <v xml:space="preserve">киви </v>
      </c>
      <c r="J457" s="32" t="str">
        <f t="shared" si="78"/>
        <v xml:space="preserve">киви </v>
      </c>
      <c r="K457" s="32" t="str">
        <f t="shared" si="78"/>
        <v>жас</v>
      </c>
      <c r="L457" s="32" t="str">
        <f t="shared" si="78"/>
        <v>зрелые</v>
      </c>
      <c r="M457" s="32" t="s">
        <v>326</v>
      </c>
      <c r="N457" s="91" t="s">
        <v>235</v>
      </c>
      <c r="O457" s="32" t="s">
        <v>315</v>
      </c>
      <c r="P457" s="28">
        <v>337</v>
      </c>
      <c r="Q457" s="28">
        <v>420</v>
      </c>
      <c r="R457" s="28">
        <f t="shared" si="71"/>
        <v>141540</v>
      </c>
      <c r="S457" s="28">
        <f t="shared" si="77"/>
        <v>151447.80000000002</v>
      </c>
      <c r="T457" s="28">
        <f t="shared" si="77"/>
        <v>162049.14600000004</v>
      </c>
      <c r="U457" s="72" t="s">
        <v>153</v>
      </c>
      <c r="V457" s="32" t="s">
        <v>463</v>
      </c>
      <c r="W457" s="95" t="s">
        <v>101</v>
      </c>
      <c r="X457" s="32">
        <f>X143</f>
        <v>0</v>
      </c>
    </row>
    <row r="458" spans="1:24" ht="36">
      <c r="A458" s="26">
        <v>443</v>
      </c>
      <c r="B458" s="54" t="s">
        <v>321</v>
      </c>
      <c r="C458" s="25">
        <v>256</v>
      </c>
      <c r="D458" s="25" t="s">
        <v>35</v>
      </c>
      <c r="E458" s="103" t="s">
        <v>35</v>
      </c>
      <c r="F458" s="32" t="s">
        <v>210</v>
      </c>
      <c r="G458" s="32" t="s">
        <v>218</v>
      </c>
      <c r="H458" s="32" t="str">
        <f t="shared" si="78"/>
        <v>01.22.12</v>
      </c>
      <c r="I458" s="32" t="str">
        <f t="shared" si="78"/>
        <v xml:space="preserve">банан </v>
      </c>
      <c r="J458" s="32" t="str">
        <f t="shared" si="78"/>
        <v xml:space="preserve">бананы </v>
      </c>
      <c r="K458" s="32" t="str">
        <f t="shared" si="78"/>
        <v>свежие</v>
      </c>
      <c r="L458" s="32" t="str">
        <f t="shared" si="78"/>
        <v>свежие</v>
      </c>
      <c r="M458" s="32" t="s">
        <v>326</v>
      </c>
      <c r="N458" s="91" t="s">
        <v>235</v>
      </c>
      <c r="O458" s="32" t="s">
        <v>315</v>
      </c>
      <c r="P458" s="28">
        <v>679</v>
      </c>
      <c r="Q458" s="28">
        <v>237</v>
      </c>
      <c r="R458" s="28">
        <f t="shared" si="71"/>
        <v>160923</v>
      </c>
      <c r="S458" s="28">
        <f t="shared" si="77"/>
        <v>172187.61000000002</v>
      </c>
      <c r="T458" s="28">
        <f t="shared" si="77"/>
        <v>184240.74270000003</v>
      </c>
      <c r="U458" s="72" t="s">
        <v>153</v>
      </c>
      <c r="V458" s="32" t="s">
        <v>463</v>
      </c>
      <c r="W458" s="95" t="s">
        <v>101</v>
      </c>
      <c r="X458" s="32">
        <f>X144</f>
        <v>0</v>
      </c>
    </row>
    <row r="459" spans="1:24" ht="36">
      <c r="A459" s="26">
        <v>444</v>
      </c>
      <c r="B459" s="54" t="s">
        <v>321</v>
      </c>
      <c r="C459" s="25">
        <v>256</v>
      </c>
      <c r="D459" s="25" t="s">
        <v>35</v>
      </c>
      <c r="E459" s="103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1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71"/>
        <v>8880</v>
      </c>
      <c r="S459" s="28">
        <f t="shared" si="77"/>
        <v>9501.6</v>
      </c>
      <c r="T459" s="28">
        <f t="shared" si="77"/>
        <v>10166.712000000001</v>
      </c>
      <c r="U459" s="72" t="s">
        <v>153</v>
      </c>
      <c r="V459" s="32" t="s">
        <v>463</v>
      </c>
      <c r="W459" s="95" t="s">
        <v>101</v>
      </c>
      <c r="X459" s="32">
        <f>X147</f>
        <v>0</v>
      </c>
    </row>
    <row r="460" spans="1:24" ht="36">
      <c r="A460" s="26">
        <v>445</v>
      </c>
      <c r="B460" s="54" t="s">
        <v>321</v>
      </c>
      <c r="C460" s="25">
        <v>256</v>
      </c>
      <c r="D460" s="25" t="s">
        <v>35</v>
      </c>
      <c r="E460" s="103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1" t="s">
        <v>235</v>
      </c>
      <c r="O460" s="32" t="s">
        <v>315</v>
      </c>
      <c r="P460" s="28">
        <v>20</v>
      </c>
      <c r="Q460" s="28">
        <v>900</v>
      </c>
      <c r="R460" s="28">
        <f t="shared" si="71"/>
        <v>18000</v>
      </c>
      <c r="S460" s="28">
        <f t="shared" si="77"/>
        <v>19260</v>
      </c>
      <c r="T460" s="28">
        <f t="shared" si="77"/>
        <v>20608.2</v>
      </c>
      <c r="U460" s="72" t="s">
        <v>153</v>
      </c>
      <c r="V460" s="32" t="s">
        <v>463</v>
      </c>
      <c r="W460" s="95" t="s">
        <v>101</v>
      </c>
      <c r="X460" s="32">
        <f>X152</f>
        <v>0</v>
      </c>
    </row>
    <row r="461" spans="1:24" ht="36">
      <c r="A461" s="26">
        <v>446</v>
      </c>
      <c r="B461" s="54" t="s">
        <v>321</v>
      </c>
      <c r="C461" s="25">
        <v>256</v>
      </c>
      <c r="D461" s="25" t="s">
        <v>35</v>
      </c>
      <c r="E461" s="103" t="s">
        <v>35</v>
      </c>
      <c r="F461" s="32" t="s">
        <v>210</v>
      </c>
      <c r="G461" s="32" t="s">
        <v>218</v>
      </c>
      <c r="H461" s="32" t="str">
        <f t="shared" ref="H461:L466" si="79">H155</f>
        <v>01.13.31</v>
      </c>
      <c r="I461" s="32" t="str">
        <f t="shared" si="79"/>
        <v>бұрыш</v>
      </c>
      <c r="J461" s="32" t="str">
        <f t="shared" si="79"/>
        <v xml:space="preserve">Перец  </v>
      </c>
      <c r="K461" s="32" t="s">
        <v>535</v>
      </c>
      <c r="L461" s="32" t="s">
        <v>535</v>
      </c>
      <c r="M461" s="32" t="s">
        <v>326</v>
      </c>
      <c r="N461" s="91" t="s">
        <v>235</v>
      </c>
      <c r="O461" s="32" t="s">
        <v>315</v>
      </c>
      <c r="P461" s="28">
        <v>197</v>
      </c>
      <c r="Q461" s="28">
        <v>504</v>
      </c>
      <c r="R461" s="28">
        <f t="shared" si="71"/>
        <v>99288</v>
      </c>
      <c r="S461" s="28">
        <f t="shared" si="77"/>
        <v>106238.16</v>
      </c>
      <c r="T461" s="28">
        <f t="shared" si="77"/>
        <v>113674.83120000002</v>
      </c>
      <c r="U461" s="72" t="s">
        <v>153</v>
      </c>
      <c r="V461" s="32" t="s">
        <v>463</v>
      </c>
      <c r="W461" s="95" t="s">
        <v>101</v>
      </c>
      <c r="X461" s="32">
        <f t="shared" ref="X461:X466" si="80">X155</f>
        <v>0</v>
      </c>
    </row>
    <row r="462" spans="1:24" ht="36">
      <c r="A462" s="26">
        <v>447</v>
      </c>
      <c r="B462" s="54" t="s">
        <v>321</v>
      </c>
      <c r="C462" s="25">
        <v>256</v>
      </c>
      <c r="D462" s="25" t="s">
        <v>35</v>
      </c>
      <c r="E462" s="103" t="s">
        <v>35</v>
      </c>
      <c r="F462" s="32" t="s">
        <v>210</v>
      </c>
      <c r="G462" s="32" t="s">
        <v>218</v>
      </c>
      <c r="H462" s="32" t="str">
        <f t="shared" si="79"/>
        <v>01.13.33</v>
      </c>
      <c r="I462" s="32" t="str">
        <f t="shared" si="79"/>
        <v>баялды</v>
      </c>
      <c r="J462" s="32" t="str">
        <f t="shared" si="79"/>
        <v>баклажаны</v>
      </c>
      <c r="K462" s="32" t="str">
        <f t="shared" si="79"/>
        <v>жас</v>
      </c>
      <c r="L462" s="32" t="str">
        <f t="shared" si="79"/>
        <v>свежие</v>
      </c>
      <c r="M462" s="32" t="s">
        <v>326</v>
      </c>
      <c r="N462" s="91" t="s">
        <v>235</v>
      </c>
      <c r="O462" s="32" t="s">
        <v>315</v>
      </c>
      <c r="P462" s="28">
        <v>389</v>
      </c>
      <c r="Q462" s="28">
        <v>360</v>
      </c>
      <c r="R462" s="28">
        <f t="shared" si="71"/>
        <v>140040</v>
      </c>
      <c r="S462" s="28">
        <f t="shared" si="77"/>
        <v>149842.80000000002</v>
      </c>
      <c r="T462" s="28">
        <f t="shared" si="77"/>
        <v>160331.79600000003</v>
      </c>
      <c r="U462" s="72" t="s">
        <v>153</v>
      </c>
      <c r="V462" s="32" t="s">
        <v>463</v>
      </c>
      <c r="W462" s="95" t="s">
        <v>101</v>
      </c>
      <c r="X462" s="32">
        <f t="shared" si="80"/>
        <v>0</v>
      </c>
    </row>
    <row r="463" spans="1:24" ht="36">
      <c r="A463" s="26">
        <v>448</v>
      </c>
      <c r="B463" s="54" t="s">
        <v>321</v>
      </c>
      <c r="C463" s="25">
        <v>256</v>
      </c>
      <c r="D463" s="25" t="s">
        <v>35</v>
      </c>
      <c r="E463" s="103" t="s">
        <v>35</v>
      </c>
      <c r="F463" s="32" t="s">
        <v>210</v>
      </c>
      <c r="G463" s="32" t="s">
        <v>218</v>
      </c>
      <c r="H463" s="32" t="str">
        <f t="shared" si="79"/>
        <v>10.39.22</v>
      </c>
      <c r="I463" s="32" t="str">
        <f t="shared" si="79"/>
        <v>Варенье,джем</v>
      </c>
      <c r="J463" s="32" t="str">
        <f t="shared" si="79"/>
        <v>Варенье,джем</v>
      </c>
      <c r="K463" s="32" t="str">
        <f t="shared" si="79"/>
        <v>өлшеп оралған, әртүрлі</v>
      </c>
      <c r="L463" s="32" t="str">
        <f t="shared" si="79"/>
        <v>фасованные в ассортименте</v>
      </c>
      <c r="M463" s="32" t="s">
        <v>326</v>
      </c>
      <c r="N463" s="91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71"/>
        <v>47738.6</v>
      </c>
      <c r="S463" s="28">
        <f t="shared" si="77"/>
        <v>51080.302000000003</v>
      </c>
      <c r="T463" s="28">
        <f t="shared" si="77"/>
        <v>54655.923140000006</v>
      </c>
      <c r="U463" s="72" t="s">
        <v>153</v>
      </c>
      <c r="V463" s="32" t="s">
        <v>463</v>
      </c>
      <c r="W463" s="95" t="s">
        <v>101</v>
      </c>
      <c r="X463" s="32">
        <f t="shared" si="80"/>
        <v>0</v>
      </c>
    </row>
    <row r="464" spans="1:24" ht="36">
      <c r="A464" s="26">
        <v>449</v>
      </c>
      <c r="B464" s="54" t="s">
        <v>321</v>
      </c>
      <c r="C464" s="25">
        <v>256</v>
      </c>
      <c r="D464" s="25" t="s">
        <v>35</v>
      </c>
      <c r="E464" s="103" t="s">
        <v>35</v>
      </c>
      <c r="F464" s="32" t="s">
        <v>210</v>
      </c>
      <c r="G464" s="32" t="s">
        <v>218</v>
      </c>
      <c r="H464" s="32" t="str">
        <f t="shared" si="79"/>
        <v>01.13.19</v>
      </c>
      <c r="I464" s="32" t="str">
        <f t="shared" si="79"/>
        <v>жасыл пияз</v>
      </c>
      <c r="J464" s="32" t="str">
        <f t="shared" si="79"/>
        <v>Зелень -лук</v>
      </c>
      <c r="K464" s="32" t="str">
        <f t="shared" si="79"/>
        <v>свежие</v>
      </c>
      <c r="L464" s="32" t="str">
        <f t="shared" si="79"/>
        <v>свежие</v>
      </c>
      <c r="M464" s="32" t="s">
        <v>326</v>
      </c>
      <c r="N464" s="91" t="s">
        <v>235</v>
      </c>
      <c r="O464" s="32" t="s">
        <v>315</v>
      </c>
      <c r="P464" s="28">
        <v>85</v>
      </c>
      <c r="Q464" s="28">
        <v>820</v>
      </c>
      <c r="R464" s="28">
        <f t="shared" si="71"/>
        <v>69700</v>
      </c>
      <c r="S464" s="28">
        <f t="shared" si="77"/>
        <v>74579</v>
      </c>
      <c r="T464" s="28">
        <f t="shared" si="77"/>
        <v>79799.53</v>
      </c>
      <c r="U464" s="72" t="s">
        <v>153</v>
      </c>
      <c r="V464" s="32" t="s">
        <v>463</v>
      </c>
      <c r="W464" s="95" t="s">
        <v>101</v>
      </c>
      <c r="X464" s="32">
        <f t="shared" si="80"/>
        <v>0</v>
      </c>
    </row>
    <row r="465" spans="1:24" ht="36">
      <c r="A465" s="26">
        <v>450</v>
      </c>
      <c r="B465" s="54" t="s">
        <v>321</v>
      </c>
      <c r="C465" s="25">
        <v>256</v>
      </c>
      <c r="D465" s="25" t="s">
        <v>35</v>
      </c>
      <c r="E465" s="103" t="s">
        <v>35</v>
      </c>
      <c r="F465" s="32" t="s">
        <v>210</v>
      </c>
      <c r="G465" s="32" t="s">
        <v>218</v>
      </c>
      <c r="H465" s="32" t="str">
        <f t="shared" si="79"/>
        <v>01.13.19</v>
      </c>
      <c r="I465" s="32" t="str">
        <f t="shared" si="79"/>
        <v>Зелень-укроп</v>
      </c>
      <c r="J465" s="32" t="str">
        <f t="shared" si="79"/>
        <v>Зелень-укроп</v>
      </c>
      <c r="K465" s="32" t="str">
        <f t="shared" si="79"/>
        <v>свежие</v>
      </c>
      <c r="L465" s="32" t="str">
        <f t="shared" si="79"/>
        <v>свежие</v>
      </c>
      <c r="M465" s="32" t="s">
        <v>326</v>
      </c>
      <c r="N465" s="91" t="s">
        <v>235</v>
      </c>
      <c r="O465" s="32" t="s">
        <v>315</v>
      </c>
      <c r="P465" s="28">
        <v>85</v>
      </c>
      <c r="Q465" s="28">
        <v>820</v>
      </c>
      <c r="R465" s="28">
        <f t="shared" si="71"/>
        <v>69700</v>
      </c>
      <c r="S465" s="28">
        <f t="shared" si="77"/>
        <v>74579</v>
      </c>
      <c r="T465" s="28">
        <f t="shared" si="77"/>
        <v>79799.53</v>
      </c>
      <c r="U465" s="72" t="s">
        <v>153</v>
      </c>
      <c r="V465" s="32" t="s">
        <v>463</v>
      </c>
      <c r="W465" s="95" t="s">
        <v>101</v>
      </c>
      <c r="X465" s="32">
        <f t="shared" si="80"/>
        <v>0</v>
      </c>
    </row>
    <row r="466" spans="1:24" ht="36">
      <c r="A466" s="26">
        <v>451</v>
      </c>
      <c r="B466" s="54" t="s">
        <v>321</v>
      </c>
      <c r="C466" s="25">
        <v>256</v>
      </c>
      <c r="D466" s="25" t="s">
        <v>35</v>
      </c>
      <c r="E466" s="103" t="s">
        <v>35</v>
      </c>
      <c r="F466" s="32" t="s">
        <v>210</v>
      </c>
      <c r="G466" s="32" t="s">
        <v>218</v>
      </c>
      <c r="H466" s="32" t="str">
        <f t="shared" si="79"/>
        <v>01.13.19</v>
      </c>
      <c r="I466" s="32" t="str">
        <f t="shared" si="79"/>
        <v>көк жасылша</v>
      </c>
      <c r="J466" s="32" t="str">
        <f t="shared" si="79"/>
        <v>Зелень-петрушка</v>
      </c>
      <c r="K466" s="32" t="str">
        <f t="shared" si="79"/>
        <v>жас</v>
      </c>
      <c r="L466" s="32" t="str">
        <f t="shared" si="79"/>
        <v>свежие</v>
      </c>
      <c r="M466" s="32" t="s">
        <v>326</v>
      </c>
      <c r="N466" s="91" t="s">
        <v>235</v>
      </c>
      <c r="O466" s="32" t="s">
        <v>315</v>
      </c>
      <c r="P466" s="28">
        <v>85</v>
      </c>
      <c r="Q466" s="28">
        <v>820</v>
      </c>
      <c r="R466" s="28">
        <f t="shared" si="71"/>
        <v>69700</v>
      </c>
      <c r="S466" s="28">
        <f t="shared" si="77"/>
        <v>74579</v>
      </c>
      <c r="T466" s="28">
        <f t="shared" si="77"/>
        <v>79799.53</v>
      </c>
      <c r="U466" s="72" t="s">
        <v>153</v>
      </c>
      <c r="V466" s="32" t="s">
        <v>463</v>
      </c>
      <c r="W466" s="95" t="s">
        <v>101</v>
      </c>
      <c r="X466" s="32">
        <f t="shared" si="80"/>
        <v>0</v>
      </c>
    </row>
    <row r="467" spans="1:24" ht="36">
      <c r="A467" s="26">
        <v>452</v>
      </c>
      <c r="B467" s="54" t="s">
        <v>321</v>
      </c>
      <c r="C467" s="25">
        <v>256</v>
      </c>
      <c r="D467" s="25" t="s">
        <v>35</v>
      </c>
      <c r="E467" s="103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1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71"/>
        <v>3120</v>
      </c>
      <c r="S467" s="28">
        <f t="shared" si="77"/>
        <v>3338.4</v>
      </c>
      <c r="T467" s="28">
        <f t="shared" si="77"/>
        <v>3572.0880000000002</v>
      </c>
      <c r="U467" s="72" t="s">
        <v>153</v>
      </c>
      <c r="V467" s="32" t="s">
        <v>463</v>
      </c>
      <c r="W467" s="95" t="s">
        <v>101</v>
      </c>
      <c r="X467" s="32">
        <f>X162</f>
        <v>0</v>
      </c>
    </row>
    <row r="468" spans="1:24" ht="36">
      <c r="A468" s="26">
        <v>453</v>
      </c>
      <c r="B468" s="54" t="s">
        <v>321</v>
      </c>
      <c r="C468" s="25">
        <v>256</v>
      </c>
      <c r="D468" s="25" t="s">
        <v>35</v>
      </c>
      <c r="E468" s="103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1" t="s">
        <v>235</v>
      </c>
      <c r="O468" s="32" t="s">
        <v>315</v>
      </c>
      <c r="P468" s="28">
        <v>2900</v>
      </c>
      <c r="Q468" s="28">
        <v>42</v>
      </c>
      <c r="R468" s="28">
        <f t="shared" si="71"/>
        <v>121800</v>
      </c>
      <c r="S468" s="28">
        <f t="shared" si="77"/>
        <v>130326.00000000001</v>
      </c>
      <c r="T468" s="28">
        <f t="shared" si="77"/>
        <v>139448.82000000004</v>
      </c>
      <c r="U468" s="72" t="s">
        <v>153</v>
      </c>
      <c r="V468" s="32" t="s">
        <v>463</v>
      </c>
      <c r="W468" s="95" t="s">
        <v>101</v>
      </c>
      <c r="X468" s="32">
        <v>0</v>
      </c>
    </row>
    <row r="469" spans="1:24" ht="36">
      <c r="A469" s="26">
        <v>454</v>
      </c>
      <c r="B469" s="54" t="s">
        <v>321</v>
      </c>
      <c r="C469" s="25">
        <v>256</v>
      </c>
      <c r="D469" s="25" t="s">
        <v>35</v>
      </c>
      <c r="E469" s="103" t="s">
        <v>35</v>
      </c>
      <c r="F469" s="32" t="s">
        <v>210</v>
      </c>
      <c r="G469" s="32" t="s">
        <v>218</v>
      </c>
      <c r="H469" s="32" t="str">
        <f t="shared" ref="H469:L472" si="81">H165</f>
        <v>01.13.12</v>
      </c>
      <c r="I469" s="32" t="str">
        <f t="shared" si="81"/>
        <v>орам жапырақ</v>
      </c>
      <c r="J469" s="32" t="str">
        <f t="shared" si="81"/>
        <v xml:space="preserve">капуста </v>
      </c>
      <c r="K469" s="32" t="str">
        <f t="shared" si="81"/>
        <v>жас ақ басты</v>
      </c>
      <c r="L469" s="32" t="str">
        <f t="shared" si="81"/>
        <v>свежая белокочанная</v>
      </c>
      <c r="M469" s="32" t="s">
        <v>326</v>
      </c>
      <c r="N469" s="91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71"/>
        <v>68200</v>
      </c>
      <c r="S469" s="28">
        <f t="shared" ref="S469:T474" si="82">R469*1.07</f>
        <v>72974</v>
      </c>
      <c r="T469" s="28">
        <f t="shared" si="82"/>
        <v>78082.180000000008</v>
      </c>
      <c r="U469" s="72" t="s">
        <v>153</v>
      </c>
      <c r="V469" s="32" t="s">
        <v>463</v>
      </c>
      <c r="W469" s="95" t="s">
        <v>101</v>
      </c>
      <c r="X469" s="32">
        <f>X165</f>
        <v>0</v>
      </c>
    </row>
    <row r="470" spans="1:24" ht="36">
      <c r="A470" s="26">
        <v>455</v>
      </c>
      <c r="B470" s="54" t="s">
        <v>321</v>
      </c>
      <c r="C470" s="25">
        <v>256</v>
      </c>
      <c r="D470" s="25" t="s">
        <v>35</v>
      </c>
      <c r="E470" s="103" t="s">
        <v>35</v>
      </c>
      <c r="F470" s="32" t="s">
        <v>210</v>
      </c>
      <c r="G470" s="32" t="s">
        <v>218</v>
      </c>
      <c r="H470" s="32" t="str">
        <f t="shared" si="81"/>
        <v>01.13.43</v>
      </c>
      <c r="I470" s="32" t="str">
        <f t="shared" si="81"/>
        <v>пияз</v>
      </c>
      <c r="J470" s="32" t="str">
        <f t="shared" si="81"/>
        <v xml:space="preserve">лук </v>
      </c>
      <c r="K470" s="32" t="str">
        <f t="shared" si="81"/>
        <v>түйінді</v>
      </c>
      <c r="L470" s="32" t="str">
        <f t="shared" si="81"/>
        <v>репчатый</v>
      </c>
      <c r="M470" s="32" t="s">
        <v>326</v>
      </c>
      <c r="N470" s="91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71"/>
        <v>35245</v>
      </c>
      <c r="S470" s="28">
        <f t="shared" si="82"/>
        <v>37712.15</v>
      </c>
      <c r="T470" s="28">
        <f t="shared" si="82"/>
        <v>40352.000500000002</v>
      </c>
      <c r="U470" s="72" t="s">
        <v>153</v>
      </c>
      <c r="V470" s="32" t="s">
        <v>463</v>
      </c>
      <c r="W470" s="95" t="s">
        <v>101</v>
      </c>
      <c r="X470" s="32">
        <f>X166</f>
        <v>0</v>
      </c>
    </row>
    <row r="471" spans="1:24" ht="36">
      <c r="A471" s="26">
        <v>456</v>
      </c>
      <c r="B471" s="54" t="s">
        <v>321</v>
      </c>
      <c r="C471" s="25">
        <v>256</v>
      </c>
      <c r="D471" s="25" t="s">
        <v>35</v>
      </c>
      <c r="E471" s="103" t="s">
        <v>35</v>
      </c>
      <c r="F471" s="32" t="s">
        <v>210</v>
      </c>
      <c r="G471" s="32" t="s">
        <v>218</v>
      </c>
      <c r="H471" s="32" t="str">
        <f t="shared" si="81"/>
        <v>01.13.41</v>
      </c>
      <c r="I471" s="32" t="str">
        <f t="shared" si="81"/>
        <v>сәбіз</v>
      </c>
      <c r="J471" s="32" t="str">
        <f t="shared" si="81"/>
        <v xml:space="preserve">морковь </v>
      </c>
      <c r="K471" s="32" t="str">
        <f t="shared" si="81"/>
        <v>жас, асүйге</v>
      </c>
      <c r="L471" s="32" t="str">
        <f t="shared" si="81"/>
        <v>свежая,столовая</v>
      </c>
      <c r="M471" s="32" t="s">
        <v>326</v>
      </c>
      <c r="N471" s="91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71"/>
        <v>29061.45</v>
      </c>
      <c r="S471" s="28">
        <f t="shared" si="82"/>
        <v>31095.751500000002</v>
      </c>
      <c r="T471" s="28">
        <f t="shared" si="82"/>
        <v>33272.454105000004</v>
      </c>
      <c r="U471" s="72" t="s">
        <v>153</v>
      </c>
      <c r="V471" s="32" t="s">
        <v>463</v>
      </c>
      <c r="W471" s="95" t="s">
        <v>101</v>
      </c>
      <c r="X471" s="32">
        <f>X167</f>
        <v>0</v>
      </c>
    </row>
    <row r="472" spans="1:24" ht="36">
      <c r="A472" s="26">
        <v>457</v>
      </c>
      <c r="B472" s="54" t="s">
        <v>321</v>
      </c>
      <c r="C472" s="25">
        <v>256</v>
      </c>
      <c r="D472" s="25" t="s">
        <v>35</v>
      </c>
      <c r="E472" s="103" t="s">
        <v>35</v>
      </c>
      <c r="F472" s="32" t="s">
        <v>210</v>
      </c>
      <c r="G472" s="32" t="s">
        <v>218</v>
      </c>
      <c r="H472" s="32" t="str">
        <f t="shared" si="81"/>
        <v>01.13.49</v>
      </c>
      <c r="I472" s="32" t="str">
        <f t="shared" si="81"/>
        <v>қызанақ</v>
      </c>
      <c r="J472" s="32" t="str">
        <f t="shared" si="81"/>
        <v xml:space="preserve">свекла </v>
      </c>
      <c r="K472" s="32" t="str">
        <f t="shared" si="81"/>
        <v>жас, асүйге</v>
      </c>
      <c r="L472" s="32" t="str">
        <f t="shared" si="81"/>
        <v>свежая,столовая</v>
      </c>
      <c r="M472" s="32" t="s">
        <v>326</v>
      </c>
      <c r="N472" s="91" t="s">
        <v>235</v>
      </c>
      <c r="O472" s="32" t="s">
        <v>315</v>
      </c>
      <c r="P472" s="28">
        <v>795</v>
      </c>
      <c r="Q472" s="28">
        <v>34.99</v>
      </c>
      <c r="R472" s="28">
        <f t="shared" si="71"/>
        <v>27817.050000000003</v>
      </c>
      <c r="S472" s="28">
        <f t="shared" si="82"/>
        <v>29764.243500000004</v>
      </c>
      <c r="T472" s="28">
        <f t="shared" si="82"/>
        <v>31847.740545000008</v>
      </c>
      <c r="U472" s="72" t="s">
        <v>153</v>
      </c>
      <c r="V472" s="32" t="s">
        <v>463</v>
      </c>
      <c r="W472" s="95" t="s">
        <v>101</v>
      </c>
      <c r="X472" s="32">
        <f>X168</f>
        <v>0</v>
      </c>
    </row>
    <row r="473" spans="1:24" ht="36">
      <c r="A473" s="26">
        <v>458</v>
      </c>
      <c r="B473" s="54" t="s">
        <v>321</v>
      </c>
      <c r="C473" s="25">
        <v>256</v>
      </c>
      <c r="D473" s="25" t="s">
        <v>35</v>
      </c>
      <c r="E473" s="103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1" t="s">
        <v>235</v>
      </c>
      <c r="O473" s="32" t="s">
        <v>315</v>
      </c>
      <c r="P473" s="28">
        <v>80</v>
      </c>
      <c r="Q473" s="28">
        <v>988</v>
      </c>
      <c r="R473" s="28">
        <f t="shared" si="71"/>
        <v>79040</v>
      </c>
      <c r="S473" s="28">
        <f t="shared" si="82"/>
        <v>84572.800000000003</v>
      </c>
      <c r="T473" s="28">
        <f t="shared" si="82"/>
        <v>90492.896000000008</v>
      </c>
      <c r="U473" s="72" t="s">
        <v>153</v>
      </c>
      <c r="V473" s="32" t="s">
        <v>558</v>
      </c>
      <c r="W473" s="95" t="s">
        <v>101</v>
      </c>
      <c r="X473" s="32">
        <f>X152</f>
        <v>0</v>
      </c>
    </row>
    <row r="474" spans="1:24" ht="36">
      <c r="A474" s="26">
        <v>459</v>
      </c>
      <c r="B474" s="54" t="s">
        <v>321</v>
      </c>
      <c r="C474" s="25">
        <v>256</v>
      </c>
      <c r="D474" s="25" t="s">
        <v>35</v>
      </c>
      <c r="E474" s="103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7" t="s">
        <v>1849</v>
      </c>
      <c r="L474" s="32" t="s">
        <v>1851</v>
      </c>
      <c r="M474" s="32" t="s">
        <v>326</v>
      </c>
      <c r="N474" s="91" t="s">
        <v>235</v>
      </c>
      <c r="O474" s="32" t="s">
        <v>315</v>
      </c>
      <c r="P474" s="28">
        <v>66</v>
      </c>
      <c r="Q474" s="28">
        <v>1296</v>
      </c>
      <c r="R474" s="28">
        <f t="shared" si="71"/>
        <v>85536</v>
      </c>
      <c r="S474" s="28">
        <f t="shared" si="82"/>
        <v>91523.520000000004</v>
      </c>
      <c r="T474" s="28">
        <f t="shared" si="82"/>
        <v>97930.166400000016</v>
      </c>
      <c r="U474" s="72" t="s">
        <v>153</v>
      </c>
      <c r="V474" s="32" t="s">
        <v>558</v>
      </c>
      <c r="W474" s="95" t="s">
        <v>101</v>
      </c>
      <c r="X474" s="32">
        <f>X154</f>
        <v>0</v>
      </c>
    </row>
    <row r="475" spans="1:24" s="173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70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461</v>
      </c>
      <c r="B476" s="54" t="s">
        <v>321</v>
      </c>
      <c r="C476" s="25">
        <v>256</v>
      </c>
      <c r="D476" s="25" t="s">
        <v>35</v>
      </c>
      <c r="E476" s="103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83">H196</f>
        <v>10.51.30</v>
      </c>
      <c r="I476" s="32" t="str">
        <f t="shared" si="83"/>
        <v>сары май</v>
      </c>
      <c r="J476" s="32" t="str">
        <f t="shared" si="83"/>
        <v xml:space="preserve">Масло сливочное </v>
      </c>
      <c r="K476" s="32" t="str">
        <f t="shared" si="83"/>
        <v>майл. 72%</v>
      </c>
      <c r="L476" s="32" t="str">
        <f t="shared" si="83"/>
        <v>жир.72%</v>
      </c>
      <c r="M476" s="32" t="str">
        <f>M437</f>
        <v>05 Запрос ценовых предложений посредством электронных закупок</v>
      </c>
      <c r="N476" s="91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84">P476*Q476</f>
        <v>210410</v>
      </c>
      <c r="S476" s="28">
        <f t="shared" ref="S476:T491" si="85">R476*1.07</f>
        <v>225138.7</v>
      </c>
      <c r="T476" s="28">
        <f t="shared" si="85"/>
        <v>240898.40900000001</v>
      </c>
      <c r="U476" s="72" t="s">
        <v>156</v>
      </c>
      <c r="V476" s="32" t="s">
        <v>530</v>
      </c>
      <c r="W476" s="95" t="s">
        <v>101</v>
      </c>
      <c r="X476" s="32">
        <f t="shared" ref="X476:X482" si="86">X196</f>
        <v>0</v>
      </c>
    </row>
    <row r="477" spans="1:24" ht="36">
      <c r="A477" s="26">
        <v>462</v>
      </c>
      <c r="B477" s="54" t="s">
        <v>321</v>
      </c>
      <c r="C477" s="25">
        <v>256</v>
      </c>
      <c r="D477" s="25" t="s">
        <v>35</v>
      </c>
      <c r="E477" s="103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83"/>
        <v>10.51.11</v>
      </c>
      <c r="I477" s="32" t="str">
        <f t="shared" si="83"/>
        <v>сүт</v>
      </c>
      <c r="J477" s="32" t="str">
        <f t="shared" si="83"/>
        <v xml:space="preserve">Молоко </v>
      </c>
      <c r="K477" s="32" t="str">
        <f t="shared" si="83"/>
        <v>табиғи,пастеризілген,         майл. 3,2%</v>
      </c>
      <c r="L477" s="32" t="str">
        <f t="shared" si="8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1" t="s">
        <v>235</v>
      </c>
      <c r="O477" s="32" t="s">
        <v>313</v>
      </c>
      <c r="P477" s="28">
        <v>2310</v>
      </c>
      <c r="Q477" s="28">
        <v>115</v>
      </c>
      <c r="R477" s="28">
        <f t="shared" si="84"/>
        <v>265650</v>
      </c>
      <c r="S477" s="28">
        <f t="shared" si="85"/>
        <v>284245.5</v>
      </c>
      <c r="T477" s="28">
        <f t="shared" si="85"/>
        <v>304142.685</v>
      </c>
      <c r="U477" s="72" t="s">
        <v>156</v>
      </c>
      <c r="V477" s="32" t="s">
        <v>530</v>
      </c>
      <c r="W477" s="95" t="s">
        <v>101</v>
      </c>
      <c r="X477" s="32">
        <f t="shared" si="86"/>
        <v>100</v>
      </c>
    </row>
    <row r="478" spans="1:24" ht="36">
      <c r="A478" s="26">
        <v>463</v>
      </c>
      <c r="B478" s="54" t="s">
        <v>321</v>
      </c>
      <c r="C478" s="25">
        <v>256</v>
      </c>
      <c r="D478" s="25" t="s">
        <v>35</v>
      </c>
      <c r="E478" s="103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83"/>
        <v>10.51.56</v>
      </c>
      <c r="I478" s="32" t="str">
        <f t="shared" si="83"/>
        <v>айран</v>
      </c>
      <c r="J478" s="32" t="str">
        <f t="shared" si="83"/>
        <v xml:space="preserve">Кефир </v>
      </c>
      <c r="K478" s="32" t="str">
        <f t="shared" si="83"/>
        <v>майл. 2,5%</v>
      </c>
      <c r="L478" s="32" t="str">
        <f t="shared" si="83"/>
        <v>жирность 2,5%</v>
      </c>
      <c r="M478" s="32" t="str">
        <f>M439</f>
        <v>05 Запрос ценовых предложений посредством электронных закупок</v>
      </c>
      <c r="N478" s="91" t="s">
        <v>235</v>
      </c>
      <c r="O478" s="32" t="s">
        <v>313</v>
      </c>
      <c r="P478" s="28">
        <v>1540</v>
      </c>
      <c r="Q478" s="28">
        <v>125</v>
      </c>
      <c r="R478" s="28">
        <f t="shared" si="84"/>
        <v>192500</v>
      </c>
      <c r="S478" s="28">
        <f t="shared" si="85"/>
        <v>205975</v>
      </c>
      <c r="T478" s="28">
        <f t="shared" si="85"/>
        <v>220393.25</v>
      </c>
      <c r="U478" s="72" t="s">
        <v>156</v>
      </c>
      <c r="V478" s="32" t="s">
        <v>530</v>
      </c>
      <c r="W478" s="95" t="s">
        <v>101</v>
      </c>
      <c r="X478" s="32">
        <f t="shared" si="86"/>
        <v>100</v>
      </c>
    </row>
    <row r="479" spans="1:24" ht="36">
      <c r="A479" s="26">
        <v>464</v>
      </c>
      <c r="B479" s="54" t="s">
        <v>321</v>
      </c>
      <c r="C479" s="25">
        <v>256</v>
      </c>
      <c r="D479" s="25" t="s">
        <v>35</v>
      </c>
      <c r="E479" s="103" t="s">
        <v>35</v>
      </c>
      <c r="F479" s="32" t="s">
        <v>210</v>
      </c>
      <c r="G479" s="32" t="s">
        <v>218</v>
      </c>
      <c r="H479" s="32" t="str">
        <f t="shared" si="83"/>
        <v>10.61.21</v>
      </c>
      <c r="I479" s="32" t="str">
        <f t="shared" si="83"/>
        <v>ұн</v>
      </c>
      <c r="J479" s="32" t="str">
        <f t="shared" si="83"/>
        <v xml:space="preserve">Мука </v>
      </c>
      <c r="K479" s="32" t="str">
        <f t="shared" si="83"/>
        <v>бидай 1сорт</v>
      </c>
      <c r="L479" s="32" t="str">
        <f t="shared" si="83"/>
        <v>пшеничная  1сорт</v>
      </c>
      <c r="M479" s="32" t="s">
        <v>326</v>
      </c>
      <c r="N479" s="91" t="s">
        <v>235</v>
      </c>
      <c r="O479" s="32" t="s">
        <v>315</v>
      </c>
      <c r="P479" s="28">
        <v>270</v>
      </c>
      <c r="Q479" s="28">
        <v>42</v>
      </c>
      <c r="R479" s="28">
        <f t="shared" si="84"/>
        <v>11340</v>
      </c>
      <c r="S479" s="28">
        <f t="shared" si="85"/>
        <v>12133.800000000001</v>
      </c>
      <c r="T479" s="28">
        <f t="shared" si="85"/>
        <v>12983.166000000001</v>
      </c>
      <c r="U479" s="72" t="s">
        <v>156</v>
      </c>
      <c r="V479" s="32" t="s">
        <v>530</v>
      </c>
      <c r="W479" s="95" t="s">
        <v>101</v>
      </c>
      <c r="X479" s="32">
        <f t="shared" si="86"/>
        <v>0</v>
      </c>
    </row>
    <row r="480" spans="1:24" ht="36">
      <c r="A480" s="26">
        <v>465</v>
      </c>
      <c r="B480" s="54" t="s">
        <v>321</v>
      </c>
      <c r="C480" s="25">
        <v>256</v>
      </c>
      <c r="D480" s="25" t="s">
        <v>35</v>
      </c>
      <c r="E480" s="103" t="s">
        <v>35</v>
      </c>
      <c r="F480" s="32" t="str">
        <f t="shared" ref="F480:F502" si="87">F440</f>
        <v>131 Приобретение продуктов питания</v>
      </c>
      <c r="G480" s="32" t="s">
        <v>218</v>
      </c>
      <c r="H480" s="32" t="str">
        <f t="shared" si="83"/>
        <v>10.11.31</v>
      </c>
      <c r="I480" s="32" t="str">
        <f t="shared" si="83"/>
        <v>сиыр еті</v>
      </c>
      <c r="J480" s="32" t="str">
        <f t="shared" si="83"/>
        <v>Мясо говядины</v>
      </c>
      <c r="K480" s="32" t="str">
        <f t="shared" si="83"/>
        <v>1 категории</v>
      </c>
      <c r="L480" s="32" t="str">
        <f t="shared" si="83"/>
        <v>1 категории</v>
      </c>
      <c r="M480" s="32" t="str">
        <f t="shared" ref="M480:M502" si="88">M440</f>
        <v>05 Запрос ценовых предложений посредством электронных закупок</v>
      </c>
      <c r="N480" s="91" t="s">
        <v>235</v>
      </c>
      <c r="O480" s="32" t="s">
        <v>315</v>
      </c>
      <c r="P480" s="28">
        <v>1141</v>
      </c>
      <c r="Q480" s="28">
        <v>939</v>
      </c>
      <c r="R480" s="28">
        <f t="shared" si="84"/>
        <v>1071399</v>
      </c>
      <c r="S480" s="28">
        <f t="shared" si="85"/>
        <v>1146396.9300000002</v>
      </c>
      <c r="T480" s="28">
        <f t="shared" si="85"/>
        <v>1226644.7151000001</v>
      </c>
      <c r="U480" s="72" t="s">
        <v>156</v>
      </c>
      <c r="V480" s="32" t="s">
        <v>530</v>
      </c>
      <c r="W480" s="95" t="s">
        <v>101</v>
      </c>
      <c r="X480" s="32">
        <f t="shared" si="86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3" t="s">
        <v>35</v>
      </c>
      <c r="F481" s="32" t="str">
        <f t="shared" si="87"/>
        <v>131 Приобретение продуктов питания</v>
      </c>
      <c r="G481" s="32" t="s">
        <v>218</v>
      </c>
      <c r="H481" s="32" t="str">
        <f t="shared" si="83"/>
        <v>10.12.20</v>
      </c>
      <c r="I481" s="32" t="str">
        <f t="shared" si="83"/>
        <v>құс еті</v>
      </c>
      <c r="J481" s="32" t="str">
        <f t="shared" si="83"/>
        <v>Мясо птицы</v>
      </c>
      <c r="K481" s="32" t="str">
        <f t="shared" si="83"/>
        <v>куры 1 кат</v>
      </c>
      <c r="L481" s="32" t="str">
        <f t="shared" si="83"/>
        <v>куры 1 кат</v>
      </c>
      <c r="M481" s="32" t="str">
        <f t="shared" si="88"/>
        <v>05 Запрос ценовых предложений посредством электронных закупок</v>
      </c>
      <c r="N481" s="91" t="s">
        <v>235</v>
      </c>
      <c r="O481" s="32" t="s">
        <v>315</v>
      </c>
      <c r="P481" s="28">
        <v>385</v>
      </c>
      <c r="Q481" s="28">
        <v>396</v>
      </c>
      <c r="R481" s="28">
        <f t="shared" si="84"/>
        <v>152460</v>
      </c>
      <c r="S481" s="28">
        <f t="shared" si="85"/>
        <v>163132.20000000001</v>
      </c>
      <c r="T481" s="28">
        <f t="shared" si="85"/>
        <v>174551.45400000003</v>
      </c>
      <c r="U481" s="72" t="s">
        <v>156</v>
      </c>
      <c r="V481" s="32" t="s">
        <v>530</v>
      </c>
      <c r="W481" s="95" t="s">
        <v>101</v>
      </c>
      <c r="X481" s="32">
        <f t="shared" si="86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3" t="s">
        <v>35</v>
      </c>
      <c r="F482" s="32" t="str">
        <f t="shared" si="87"/>
        <v>131 Приобретение продуктов питания</v>
      </c>
      <c r="G482" s="32" t="s">
        <v>218</v>
      </c>
      <c r="H482" s="32" t="str">
        <f t="shared" si="83"/>
        <v>10.13.14</v>
      </c>
      <c r="I482" s="32" t="str">
        <f t="shared" si="83"/>
        <v>шұжық</v>
      </c>
      <c r="J482" s="32" t="str">
        <f t="shared" si="83"/>
        <v xml:space="preserve">Колбаса </v>
      </c>
      <c r="K482" s="32" t="str">
        <f t="shared" si="83"/>
        <v>сүрленген</v>
      </c>
      <c r="L482" s="32" t="str">
        <f t="shared" si="83"/>
        <v>копченая</v>
      </c>
      <c r="M482" s="32" t="str">
        <f t="shared" si="88"/>
        <v>05 Запрос ценовых предложений посредством электронных закупок</v>
      </c>
      <c r="N482" s="91" t="s">
        <v>235</v>
      </c>
      <c r="O482" s="32" t="s">
        <v>315</v>
      </c>
      <c r="P482" s="28">
        <v>170</v>
      </c>
      <c r="Q482" s="28">
        <v>619</v>
      </c>
      <c r="R482" s="28">
        <f t="shared" si="84"/>
        <v>105230</v>
      </c>
      <c r="S482" s="28">
        <f t="shared" si="85"/>
        <v>112596.1</v>
      </c>
      <c r="T482" s="28">
        <f t="shared" si="85"/>
        <v>120477.82700000002</v>
      </c>
      <c r="U482" s="72" t="s">
        <v>156</v>
      </c>
      <c r="V482" s="32" t="s">
        <v>530</v>
      </c>
      <c r="W482" s="95" t="s">
        <v>101</v>
      </c>
      <c r="X482" s="32">
        <f t="shared" si="86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3" t="s">
        <v>35</v>
      </c>
      <c r="F483" s="32" t="str">
        <f t="shared" si="87"/>
        <v>131 Приобретение продуктов питания</v>
      </c>
      <c r="G483" s="32" t="s">
        <v>218</v>
      </c>
      <c r="H483" s="32" t="str">
        <f t="shared" ref="H483:L484" si="89">H205</f>
        <v>10.20.14</v>
      </c>
      <c r="I483" s="32" t="str">
        <f t="shared" si="89"/>
        <v>балық</v>
      </c>
      <c r="J483" s="32" t="str">
        <f t="shared" si="89"/>
        <v xml:space="preserve">Рыба </v>
      </c>
      <c r="K483" s="32" t="str">
        <f t="shared" si="89"/>
        <v>минтай қара еті, қатырылған</v>
      </c>
      <c r="L483" s="32" t="str">
        <f t="shared" si="89"/>
        <v>филе минтая,мороженое</v>
      </c>
      <c r="M483" s="32" t="str">
        <f t="shared" si="88"/>
        <v>05 Запрос ценовых предложений посредством электронных закупок</v>
      </c>
      <c r="N483" s="91" t="s">
        <v>235</v>
      </c>
      <c r="O483" s="32" t="s">
        <v>315</v>
      </c>
      <c r="P483" s="28">
        <v>911</v>
      </c>
      <c r="Q483" s="28">
        <v>350</v>
      </c>
      <c r="R483" s="28">
        <f t="shared" si="84"/>
        <v>318850</v>
      </c>
      <c r="S483" s="28">
        <f t="shared" si="85"/>
        <v>341169.5</v>
      </c>
      <c r="T483" s="28">
        <f t="shared" si="85"/>
        <v>365051.36500000005</v>
      </c>
      <c r="U483" s="72" t="s">
        <v>156</v>
      </c>
      <c r="V483" s="32" t="s">
        <v>530</v>
      </c>
      <c r="W483" s="95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3" t="s">
        <v>35</v>
      </c>
      <c r="F484" s="32" t="str">
        <f t="shared" si="87"/>
        <v>131 Приобретение продуктов питания</v>
      </c>
      <c r="G484" s="32" t="s">
        <v>218</v>
      </c>
      <c r="H484" s="32" t="str">
        <f t="shared" si="89"/>
        <v>10.20.23</v>
      </c>
      <c r="I484" s="32" t="str">
        <f t="shared" si="89"/>
        <v>Сельдь</v>
      </c>
      <c r="J484" s="32" t="str">
        <f t="shared" si="89"/>
        <v>Сельдь</v>
      </c>
      <c r="K484" s="32" t="str">
        <f t="shared" si="89"/>
        <v>тұзды</v>
      </c>
      <c r="L484" s="32" t="str">
        <f t="shared" si="89"/>
        <v>соленая</v>
      </c>
      <c r="M484" s="32" t="str">
        <f t="shared" si="88"/>
        <v>05 Запрос ценовых предложений посредством электронных закупок</v>
      </c>
      <c r="N484" s="91" t="s">
        <v>235</v>
      </c>
      <c r="O484" s="32" t="s">
        <v>315</v>
      </c>
      <c r="P484" s="28">
        <v>86</v>
      </c>
      <c r="Q484" s="28">
        <v>330</v>
      </c>
      <c r="R484" s="28">
        <f t="shared" si="84"/>
        <v>28380</v>
      </c>
      <c r="S484" s="28">
        <f t="shared" si="85"/>
        <v>30366.600000000002</v>
      </c>
      <c r="T484" s="28">
        <f t="shared" si="85"/>
        <v>32492.262000000002</v>
      </c>
      <c r="U484" s="72" t="s">
        <v>156</v>
      </c>
      <c r="V484" s="32" t="s">
        <v>530</v>
      </c>
      <c r="W484" s="95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3" t="s">
        <v>35</v>
      </c>
      <c r="F485" s="32" t="str">
        <f t="shared" si="8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88"/>
        <v>05 Запрос ценовых предложений посредством электронных закупок</v>
      </c>
      <c r="N485" s="91" t="s">
        <v>235</v>
      </c>
      <c r="O485" s="32" t="s">
        <v>315</v>
      </c>
      <c r="P485" s="28">
        <v>193</v>
      </c>
      <c r="Q485" s="28">
        <v>333</v>
      </c>
      <c r="R485" s="28">
        <f t="shared" si="84"/>
        <v>64269</v>
      </c>
      <c r="S485" s="28">
        <f t="shared" si="85"/>
        <v>68767.83</v>
      </c>
      <c r="T485" s="28">
        <f t="shared" si="85"/>
        <v>73581.578100000013</v>
      </c>
      <c r="U485" s="72" t="s">
        <v>156</v>
      </c>
      <c r="V485" s="32" t="s">
        <v>530</v>
      </c>
      <c r="W485" s="95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3" t="s">
        <v>35</v>
      </c>
      <c r="F486" s="32" t="str">
        <f t="shared" si="87"/>
        <v>131 Приобретение продуктов питания</v>
      </c>
      <c r="G486" s="32" t="s">
        <v>218</v>
      </c>
      <c r="H486" s="32" t="str">
        <f t="shared" ref="H486:L490" si="90">H214</f>
        <v>10.51.40</v>
      </c>
      <c r="I486" s="32" t="str">
        <f t="shared" si="90"/>
        <v xml:space="preserve">Сыр </v>
      </c>
      <c r="J486" s="32" t="str">
        <f t="shared" si="90"/>
        <v xml:space="preserve">Сыр </v>
      </c>
      <c r="K486" s="32" t="str">
        <f t="shared" si="90"/>
        <v>сычужды, қатты</v>
      </c>
      <c r="L486" s="32" t="str">
        <f t="shared" si="90"/>
        <v>сычужный,твердый</v>
      </c>
      <c r="M486" s="32" t="str">
        <f t="shared" si="88"/>
        <v>05 Запрос ценовых предложений посредством электронных закупок</v>
      </c>
      <c r="N486" s="91" t="s">
        <v>235</v>
      </c>
      <c r="O486" s="32" t="s">
        <v>315</v>
      </c>
      <c r="P486" s="28">
        <v>152</v>
      </c>
      <c r="Q486" s="28">
        <v>1000</v>
      </c>
      <c r="R486" s="28">
        <f t="shared" si="84"/>
        <v>152000</v>
      </c>
      <c r="S486" s="28">
        <f t="shared" si="85"/>
        <v>162640</v>
      </c>
      <c r="T486" s="28">
        <f t="shared" si="85"/>
        <v>174024.80000000002</v>
      </c>
      <c r="U486" s="72" t="s">
        <v>156</v>
      </c>
      <c r="V486" s="32" t="s">
        <v>530</v>
      </c>
      <c r="W486" s="95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3" t="s">
        <v>35</v>
      </c>
      <c r="F487" s="32" t="str">
        <f t="shared" si="87"/>
        <v>131 Приобретение продуктов питания</v>
      </c>
      <c r="G487" s="32" t="s">
        <v>218</v>
      </c>
      <c r="H487" s="32" t="str">
        <f t="shared" si="90"/>
        <v>10.51.40</v>
      </c>
      <c r="I487" s="32" t="str">
        <f t="shared" si="90"/>
        <v>Ірімшік сырогі</v>
      </c>
      <c r="J487" s="32" t="str">
        <f t="shared" si="90"/>
        <v xml:space="preserve">Творожные сырки </v>
      </c>
      <c r="K487" s="32" t="str">
        <f t="shared" si="90"/>
        <v>майл. 4,5%</v>
      </c>
      <c r="L487" s="32" t="str">
        <f t="shared" si="90"/>
        <v>жир 4,5%</v>
      </c>
      <c r="M487" s="32" t="str">
        <f t="shared" si="88"/>
        <v>05 Запрос ценовых предложений посредством электронных закупок</v>
      </c>
      <c r="N487" s="91" t="s">
        <v>235</v>
      </c>
      <c r="O487" s="32" t="s">
        <v>315</v>
      </c>
      <c r="P487" s="28">
        <v>539</v>
      </c>
      <c r="Q487" s="28">
        <v>575</v>
      </c>
      <c r="R487" s="28">
        <f t="shared" si="84"/>
        <v>309925</v>
      </c>
      <c r="S487" s="28">
        <f t="shared" si="85"/>
        <v>331619.75</v>
      </c>
      <c r="T487" s="28">
        <f t="shared" si="85"/>
        <v>354833.13250000001</v>
      </c>
      <c r="U487" s="72" t="s">
        <v>156</v>
      </c>
      <c r="V487" s="32" t="s">
        <v>530</v>
      </c>
      <c r="W487" s="95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3" t="s">
        <v>35</v>
      </c>
      <c r="F488" s="32" t="str">
        <f t="shared" si="87"/>
        <v>131 Приобретение продуктов питания</v>
      </c>
      <c r="G488" s="32" t="s">
        <v>218</v>
      </c>
      <c r="H488" s="32" t="str">
        <f t="shared" si="90"/>
        <v>10.71.11</v>
      </c>
      <c r="I488" s="32" t="str">
        <f t="shared" si="90"/>
        <v>нан</v>
      </c>
      <c r="J488" s="32" t="str">
        <f t="shared" si="90"/>
        <v xml:space="preserve">Хлеб </v>
      </c>
      <c r="K488" s="32" t="str">
        <f t="shared" si="90"/>
        <v>бидай 1сорт</v>
      </c>
      <c r="L488" s="32" t="str">
        <f t="shared" si="90"/>
        <v>из пшеничной муки 1 с</v>
      </c>
      <c r="M488" s="32" t="str">
        <f t="shared" si="88"/>
        <v>05 Запрос ценовых предложений посредством электронных закупок</v>
      </c>
      <c r="N488" s="91" t="s">
        <v>235</v>
      </c>
      <c r="O488" s="32" t="s">
        <v>315</v>
      </c>
      <c r="P488" s="28">
        <v>1406</v>
      </c>
      <c r="Q488" s="28">
        <v>63</v>
      </c>
      <c r="R488" s="28">
        <f t="shared" si="84"/>
        <v>88578</v>
      </c>
      <c r="S488" s="28">
        <f t="shared" si="85"/>
        <v>94778.46</v>
      </c>
      <c r="T488" s="28">
        <f t="shared" si="85"/>
        <v>101412.95220000001</v>
      </c>
      <c r="U488" s="72" t="s">
        <v>156</v>
      </c>
      <c r="V488" s="32" t="s">
        <v>530</v>
      </c>
      <c r="W488" s="95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3" t="s">
        <v>35</v>
      </c>
      <c r="F489" s="32" t="str">
        <f t="shared" si="87"/>
        <v>131 Приобретение продуктов питания</v>
      </c>
      <c r="G489" s="32" t="s">
        <v>218</v>
      </c>
      <c r="H489" s="32" t="str">
        <f t="shared" si="90"/>
        <v>10.71.11</v>
      </c>
      <c r="I489" s="32" t="str">
        <f t="shared" si="90"/>
        <v>нан</v>
      </c>
      <c r="J489" s="32" t="str">
        <f t="shared" si="90"/>
        <v xml:space="preserve">Хлеб </v>
      </c>
      <c r="K489" s="32" t="str">
        <f t="shared" si="90"/>
        <v>қара бидайдан</v>
      </c>
      <c r="L489" s="32" t="str">
        <f t="shared" si="90"/>
        <v xml:space="preserve">из ржаной муки </v>
      </c>
      <c r="M489" s="32" t="str">
        <f t="shared" si="88"/>
        <v>05 Запрос ценовых предложений посредством электронных закупок</v>
      </c>
      <c r="N489" s="91" t="s">
        <v>235</v>
      </c>
      <c r="O489" s="32" t="s">
        <v>315</v>
      </c>
      <c r="P489" s="28">
        <v>1406</v>
      </c>
      <c r="Q489" s="28">
        <v>100</v>
      </c>
      <c r="R489" s="28">
        <f t="shared" si="84"/>
        <v>140600</v>
      </c>
      <c r="S489" s="28">
        <f t="shared" si="85"/>
        <v>150442</v>
      </c>
      <c r="T489" s="28">
        <f t="shared" si="85"/>
        <v>160972.94</v>
      </c>
      <c r="U489" s="72" t="s">
        <v>156</v>
      </c>
      <c r="V489" s="32" t="s">
        <v>530</v>
      </c>
      <c r="W489" s="95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3" t="s">
        <v>35</v>
      </c>
      <c r="F490" s="32" t="str">
        <f t="shared" si="87"/>
        <v>131 Приобретение продуктов питания</v>
      </c>
      <c r="G490" s="32" t="s">
        <v>218</v>
      </c>
      <c r="H490" s="32" t="str">
        <f t="shared" si="90"/>
        <v>01.47.21</v>
      </c>
      <c r="I490" s="32" t="str">
        <f t="shared" si="90"/>
        <v>жұмыртқа</v>
      </c>
      <c r="J490" s="32" t="str">
        <f t="shared" si="90"/>
        <v>Яйца</v>
      </c>
      <c r="K490" s="32" t="str">
        <f t="shared" si="90"/>
        <v>куриные,свежие,1 кат</v>
      </c>
      <c r="L490" s="32" t="str">
        <f t="shared" si="90"/>
        <v>куриные,свежие,1 кат</v>
      </c>
      <c r="M490" s="32" t="str">
        <f t="shared" si="88"/>
        <v>05 Запрос ценовых предложений посредством электронных закупок</v>
      </c>
      <c r="N490" s="91" t="s">
        <v>235</v>
      </c>
      <c r="O490" s="32" t="s">
        <v>145</v>
      </c>
      <c r="P490" s="28">
        <v>8160</v>
      </c>
      <c r="Q490" s="28">
        <v>12.9</v>
      </c>
      <c r="R490" s="28">
        <f t="shared" si="84"/>
        <v>105264</v>
      </c>
      <c r="S490" s="28">
        <f t="shared" si="85"/>
        <v>112632.48000000001</v>
      </c>
      <c r="T490" s="28">
        <f t="shared" si="85"/>
        <v>120516.75360000003</v>
      </c>
      <c r="U490" s="72" t="s">
        <v>156</v>
      </c>
      <c r="V490" s="32" t="s">
        <v>530</v>
      </c>
      <c r="W490" s="95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3" t="s">
        <v>35</v>
      </c>
      <c r="F491" s="32" t="str">
        <f t="shared" si="87"/>
        <v>131 Приобретение продуктов питания</v>
      </c>
      <c r="G491" s="32" t="s">
        <v>218</v>
      </c>
      <c r="H491" s="32" t="str">
        <f t="shared" ref="H491:L498" si="91">H226</f>
        <v>01.13.32</v>
      </c>
      <c r="I491" s="32" t="str">
        <f t="shared" si="91"/>
        <v>қияр</v>
      </c>
      <c r="J491" s="32" t="str">
        <f t="shared" si="91"/>
        <v>огурцы</v>
      </c>
      <c r="K491" s="32" t="str">
        <f t="shared" si="91"/>
        <v>жас</v>
      </c>
      <c r="L491" s="32" t="str">
        <f t="shared" si="91"/>
        <v>свежие</v>
      </c>
      <c r="M491" s="32" t="str">
        <f t="shared" si="88"/>
        <v>05 Запрос ценовых предложений посредством электронных закупок</v>
      </c>
      <c r="N491" s="91" t="s">
        <v>235</v>
      </c>
      <c r="O491" s="32" t="s">
        <v>315</v>
      </c>
      <c r="P491" s="28">
        <v>490</v>
      </c>
      <c r="Q491" s="28">
        <v>140</v>
      </c>
      <c r="R491" s="28">
        <f t="shared" si="84"/>
        <v>68600</v>
      </c>
      <c r="S491" s="28">
        <f t="shared" si="85"/>
        <v>73402</v>
      </c>
      <c r="T491" s="28">
        <f t="shared" si="85"/>
        <v>78540.14</v>
      </c>
      <c r="U491" s="72" t="s">
        <v>156</v>
      </c>
      <c r="V491" s="32" t="s">
        <v>530</v>
      </c>
      <c r="W491" s="95" t="s">
        <v>101</v>
      </c>
      <c r="X491" s="32">
        <f t="shared" ref="X491:X498" si="92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3" t="s">
        <v>35</v>
      </c>
      <c r="F492" s="32" t="str">
        <f t="shared" si="87"/>
        <v>131 Приобретение продуктов питания</v>
      </c>
      <c r="G492" s="32" t="s">
        <v>218</v>
      </c>
      <c r="H492" s="32" t="str">
        <f t="shared" si="91"/>
        <v>01.13.34</v>
      </c>
      <c r="I492" s="32" t="str">
        <f t="shared" si="91"/>
        <v>қызанақ</v>
      </c>
      <c r="J492" s="32" t="str">
        <f t="shared" si="91"/>
        <v xml:space="preserve">помидоры </v>
      </c>
      <c r="K492" s="32" t="str">
        <f t="shared" si="91"/>
        <v>жас, піскен</v>
      </c>
      <c r="L492" s="32" t="str">
        <f t="shared" si="91"/>
        <v>свежие,зрелые</v>
      </c>
      <c r="M492" s="32" t="str">
        <f t="shared" si="88"/>
        <v>05 Запрос ценовых предложений посредством электронных закупок</v>
      </c>
      <c r="N492" s="91" t="s">
        <v>235</v>
      </c>
      <c r="O492" s="32" t="s">
        <v>315</v>
      </c>
      <c r="P492" s="28">
        <v>472</v>
      </c>
      <c r="Q492" s="28">
        <v>189</v>
      </c>
      <c r="R492" s="28">
        <f t="shared" si="84"/>
        <v>89208</v>
      </c>
      <c r="S492" s="28">
        <f t="shared" ref="S492:T507" si="93">R492*1.07</f>
        <v>95452.560000000012</v>
      </c>
      <c r="T492" s="28">
        <f t="shared" si="93"/>
        <v>102134.23920000003</v>
      </c>
      <c r="U492" s="72" t="s">
        <v>156</v>
      </c>
      <c r="V492" s="32" t="s">
        <v>530</v>
      </c>
      <c r="W492" s="95" t="s">
        <v>101</v>
      </c>
      <c r="X492" s="32">
        <f t="shared" si="92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3" t="s">
        <v>35</v>
      </c>
      <c r="F493" s="32" t="str">
        <f t="shared" si="87"/>
        <v>131 Приобретение продуктов питания</v>
      </c>
      <c r="G493" s="32" t="s">
        <v>218</v>
      </c>
      <c r="H493" s="32" t="str">
        <f t="shared" si="91"/>
        <v>01.24.10</v>
      </c>
      <c r="I493" s="32" t="str">
        <f t="shared" si="91"/>
        <v>алма</v>
      </c>
      <c r="J493" s="32" t="str">
        <f t="shared" si="91"/>
        <v xml:space="preserve"> яблоки </v>
      </c>
      <c r="K493" s="32" t="str">
        <f t="shared" si="91"/>
        <v xml:space="preserve">жас </v>
      </c>
      <c r="L493" s="32" t="str">
        <f t="shared" si="91"/>
        <v>свежие</v>
      </c>
      <c r="M493" s="32" t="str">
        <f t="shared" si="88"/>
        <v>05 Запрос ценовых предложений посредством электронных закупок</v>
      </c>
      <c r="N493" s="91" t="s">
        <v>235</v>
      </c>
      <c r="O493" s="32" t="s">
        <v>315</v>
      </c>
      <c r="P493" s="28">
        <v>1600</v>
      </c>
      <c r="Q493" s="28">
        <v>160</v>
      </c>
      <c r="R493" s="28">
        <f t="shared" si="84"/>
        <v>256000</v>
      </c>
      <c r="S493" s="28">
        <f t="shared" si="93"/>
        <v>273920</v>
      </c>
      <c r="T493" s="28">
        <f t="shared" si="93"/>
        <v>293094.40000000002</v>
      </c>
      <c r="U493" s="72" t="s">
        <v>156</v>
      </c>
      <c r="V493" s="32" t="s">
        <v>530</v>
      </c>
      <c r="W493" s="95" t="s">
        <v>101</v>
      </c>
      <c r="X493" s="32">
        <f t="shared" si="92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3" t="s">
        <v>35</v>
      </c>
      <c r="F494" s="32" t="str">
        <f t="shared" si="87"/>
        <v>131 Приобретение продуктов питания</v>
      </c>
      <c r="G494" s="32" t="s">
        <v>218</v>
      </c>
      <c r="H494" s="32" t="str">
        <f t="shared" si="91"/>
        <v>01.23.13</v>
      </c>
      <c r="I494" s="32" t="str">
        <f t="shared" si="91"/>
        <v>апельсин</v>
      </c>
      <c r="J494" s="32" t="str">
        <f t="shared" si="91"/>
        <v>апельсины</v>
      </c>
      <c r="K494" s="32" t="str">
        <f t="shared" si="91"/>
        <v>жас</v>
      </c>
      <c r="L494" s="32" t="str">
        <f t="shared" si="91"/>
        <v>свежие</v>
      </c>
      <c r="M494" s="32" t="str">
        <f t="shared" si="88"/>
        <v>05 Запрос ценовых предложений посредством электронных закупок</v>
      </c>
      <c r="N494" s="91" t="s">
        <v>235</v>
      </c>
      <c r="O494" s="32" t="s">
        <v>315</v>
      </c>
      <c r="P494" s="28">
        <v>647</v>
      </c>
      <c r="Q494" s="28">
        <v>213</v>
      </c>
      <c r="R494" s="28">
        <f t="shared" si="84"/>
        <v>137811</v>
      </c>
      <c r="S494" s="28">
        <f t="shared" si="93"/>
        <v>147457.77000000002</v>
      </c>
      <c r="T494" s="28">
        <f t="shared" si="93"/>
        <v>157779.81390000004</v>
      </c>
      <c r="U494" s="72" t="s">
        <v>156</v>
      </c>
      <c r="V494" s="32" t="s">
        <v>530</v>
      </c>
      <c r="W494" s="95" t="s">
        <v>101</v>
      </c>
      <c r="X494" s="32">
        <f t="shared" si="92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3" t="s">
        <v>35</v>
      </c>
      <c r="F495" s="32" t="str">
        <f t="shared" si="87"/>
        <v>131 Приобретение продуктов питания</v>
      </c>
      <c r="G495" s="32" t="s">
        <v>218</v>
      </c>
      <c r="H495" s="32" t="str">
        <f t="shared" si="91"/>
        <v>01.24.23</v>
      </c>
      <c r="I495" s="32" t="str">
        <f t="shared" si="91"/>
        <v>абрикосы</v>
      </c>
      <c r="J495" s="32" t="str">
        <f t="shared" si="91"/>
        <v>абрикосы</v>
      </c>
      <c r="K495" s="32" t="str">
        <f t="shared" si="91"/>
        <v>жас</v>
      </c>
      <c r="L495" s="32" t="str">
        <f t="shared" si="91"/>
        <v>свежие</v>
      </c>
      <c r="M495" s="32" t="str">
        <f t="shared" si="88"/>
        <v>05 Запрос ценовых предложений посредством электронных закупок</v>
      </c>
      <c r="N495" s="91" t="s">
        <v>235</v>
      </c>
      <c r="O495" s="32" t="s">
        <v>315</v>
      </c>
      <c r="P495" s="28">
        <v>208</v>
      </c>
      <c r="Q495" s="28">
        <v>230</v>
      </c>
      <c r="R495" s="28">
        <f t="shared" si="84"/>
        <v>47840</v>
      </c>
      <c r="S495" s="28">
        <f t="shared" si="93"/>
        <v>51188.800000000003</v>
      </c>
      <c r="T495" s="28">
        <f t="shared" si="93"/>
        <v>54772.016000000003</v>
      </c>
      <c r="U495" s="72" t="s">
        <v>156</v>
      </c>
      <c r="V495" s="32" t="s">
        <v>530</v>
      </c>
      <c r="W495" s="95" t="s">
        <v>101</v>
      </c>
      <c r="X495" s="32">
        <f t="shared" si="92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3" t="s">
        <v>35</v>
      </c>
      <c r="F496" s="32" t="str">
        <f t="shared" si="87"/>
        <v>131 Приобретение продуктов питания</v>
      </c>
      <c r="G496" s="32" t="s">
        <v>218</v>
      </c>
      <c r="H496" s="32" t="str">
        <f t="shared" si="91"/>
        <v>10.39.21</v>
      </c>
      <c r="I496" s="32" t="str">
        <f t="shared" si="91"/>
        <v>жидектер</v>
      </c>
      <c r="J496" s="32" t="str">
        <f t="shared" si="91"/>
        <v>ягоды</v>
      </c>
      <c r="K496" s="32" t="str">
        <f t="shared" si="91"/>
        <v>қатырылған</v>
      </c>
      <c r="L496" s="32" t="str">
        <f t="shared" si="91"/>
        <v>замороженые</v>
      </c>
      <c r="M496" s="32" t="str">
        <f t="shared" si="88"/>
        <v>05 Запрос ценовых предложений посредством электронных закупок</v>
      </c>
      <c r="N496" s="91" t="s">
        <v>235</v>
      </c>
      <c r="O496" s="32" t="s">
        <v>315</v>
      </c>
      <c r="P496" s="28">
        <v>163</v>
      </c>
      <c r="Q496" s="28">
        <v>800</v>
      </c>
      <c r="R496" s="28">
        <f t="shared" si="84"/>
        <v>130400</v>
      </c>
      <c r="S496" s="28">
        <f t="shared" si="93"/>
        <v>139528</v>
      </c>
      <c r="T496" s="28">
        <f t="shared" si="93"/>
        <v>149294.96000000002</v>
      </c>
      <c r="U496" s="72" t="s">
        <v>156</v>
      </c>
      <c r="V496" s="32" t="s">
        <v>530</v>
      </c>
      <c r="W496" s="95" t="s">
        <v>101</v>
      </c>
      <c r="X496" s="32">
        <f t="shared" si="92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3" t="s">
        <v>35</v>
      </c>
      <c r="F497" s="32" t="str">
        <f t="shared" si="87"/>
        <v>131 Приобретение продуктов питания</v>
      </c>
      <c r="G497" s="32" t="s">
        <v>218</v>
      </c>
      <c r="H497" s="32" t="str">
        <f t="shared" si="91"/>
        <v>01.25.11</v>
      </c>
      <c r="I497" s="32" t="str">
        <f t="shared" si="91"/>
        <v xml:space="preserve">киви </v>
      </c>
      <c r="J497" s="32" t="str">
        <f t="shared" si="91"/>
        <v xml:space="preserve">киви </v>
      </c>
      <c r="K497" s="32" t="str">
        <f t="shared" si="91"/>
        <v>жас</v>
      </c>
      <c r="L497" s="32" t="str">
        <f t="shared" si="91"/>
        <v>зрелые</v>
      </c>
      <c r="M497" s="32" t="str">
        <f t="shared" si="88"/>
        <v>05 Запрос ценовых предложений посредством электронных закупок</v>
      </c>
      <c r="N497" s="91" t="s">
        <v>235</v>
      </c>
      <c r="O497" s="32" t="s">
        <v>315</v>
      </c>
      <c r="P497" s="28">
        <v>363</v>
      </c>
      <c r="Q497" s="28">
        <v>343</v>
      </c>
      <c r="R497" s="28">
        <f t="shared" si="84"/>
        <v>124509</v>
      </c>
      <c r="S497" s="28">
        <f t="shared" si="93"/>
        <v>133224.63</v>
      </c>
      <c r="T497" s="28">
        <f t="shared" si="93"/>
        <v>142550.35410000003</v>
      </c>
      <c r="U497" s="72" t="s">
        <v>156</v>
      </c>
      <c r="V497" s="32" t="s">
        <v>530</v>
      </c>
      <c r="W497" s="95" t="s">
        <v>101</v>
      </c>
      <c r="X497" s="32">
        <f t="shared" si="92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3" t="s">
        <v>35</v>
      </c>
      <c r="F498" s="32" t="str">
        <f t="shared" si="87"/>
        <v>131 Приобретение продуктов питания</v>
      </c>
      <c r="G498" s="32" t="s">
        <v>218</v>
      </c>
      <c r="H498" s="32" t="str">
        <f t="shared" si="91"/>
        <v>01.22.12</v>
      </c>
      <c r="I498" s="32" t="str">
        <f t="shared" si="91"/>
        <v xml:space="preserve">банан </v>
      </c>
      <c r="J498" s="32" t="str">
        <f t="shared" si="91"/>
        <v xml:space="preserve">бананы </v>
      </c>
      <c r="K498" s="32" t="str">
        <f t="shared" si="91"/>
        <v>свежие</v>
      </c>
      <c r="L498" s="32" t="str">
        <f t="shared" si="91"/>
        <v>свежие</v>
      </c>
      <c r="M498" s="32" t="str">
        <f t="shared" si="88"/>
        <v>05 Запрос ценовых предложений посредством электронных закупок</v>
      </c>
      <c r="N498" s="91" t="s">
        <v>235</v>
      </c>
      <c r="O498" s="32" t="s">
        <v>315</v>
      </c>
      <c r="P498" s="28">
        <v>728</v>
      </c>
      <c r="Q498" s="28">
        <v>213</v>
      </c>
      <c r="R498" s="28">
        <f t="shared" si="84"/>
        <v>155064</v>
      </c>
      <c r="S498" s="28">
        <f t="shared" si="93"/>
        <v>165918.48000000001</v>
      </c>
      <c r="T498" s="28">
        <f t="shared" si="93"/>
        <v>177532.77360000001</v>
      </c>
      <c r="U498" s="72" t="s">
        <v>156</v>
      </c>
      <c r="V498" s="32" t="s">
        <v>530</v>
      </c>
      <c r="W498" s="95" t="s">
        <v>101</v>
      </c>
      <c r="X498" s="32">
        <f t="shared" si="92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3" t="s">
        <v>35</v>
      </c>
      <c r="F499" s="32" t="str">
        <f t="shared" si="8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88"/>
        <v>05 Запрос ценовых предложений посредством электронных закупок</v>
      </c>
      <c r="N499" s="91" t="s">
        <v>235</v>
      </c>
      <c r="O499" s="32" t="s">
        <v>315</v>
      </c>
      <c r="P499" s="28">
        <v>43</v>
      </c>
      <c r="Q499" s="28">
        <v>321</v>
      </c>
      <c r="R499" s="28">
        <f t="shared" si="84"/>
        <v>13803</v>
      </c>
      <c r="S499" s="28">
        <f t="shared" si="93"/>
        <v>14769.210000000001</v>
      </c>
      <c r="T499" s="28">
        <f t="shared" si="93"/>
        <v>15803.054700000002</v>
      </c>
      <c r="U499" s="72" t="s">
        <v>156</v>
      </c>
      <c r="V499" s="32" t="s">
        <v>530</v>
      </c>
      <c r="W499" s="95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3" t="s">
        <v>35</v>
      </c>
      <c r="F500" s="32" t="str">
        <f t="shared" si="8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88"/>
        <v>05 Запрос ценовых предложений посредством электронных закупок</v>
      </c>
      <c r="N500" s="91" t="s">
        <v>235</v>
      </c>
      <c r="O500" s="32" t="s">
        <v>315</v>
      </c>
      <c r="P500" s="28">
        <v>20</v>
      </c>
      <c r="Q500" s="28">
        <v>890</v>
      </c>
      <c r="R500" s="28">
        <f t="shared" si="84"/>
        <v>17800</v>
      </c>
      <c r="S500" s="28">
        <f t="shared" si="93"/>
        <v>19046</v>
      </c>
      <c r="T500" s="28">
        <f t="shared" si="93"/>
        <v>20379.22</v>
      </c>
      <c r="U500" s="72" t="s">
        <v>156</v>
      </c>
      <c r="V500" s="32" t="s">
        <v>530</v>
      </c>
      <c r="W500" s="95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3" t="s">
        <v>35</v>
      </c>
      <c r="F501" s="32" t="str">
        <f t="shared" si="87"/>
        <v>131 Приобретение продуктов питания</v>
      </c>
      <c r="G501" s="32" t="s">
        <v>218</v>
      </c>
      <c r="H501" s="32" t="str">
        <f t="shared" ref="H501:L502" si="94">H249</f>
        <v>01.13.31</v>
      </c>
      <c r="I501" s="32" t="str">
        <f t="shared" si="94"/>
        <v>бұрыш</v>
      </c>
      <c r="J501" s="32" t="str">
        <f t="shared" si="94"/>
        <v xml:space="preserve">Перец  </v>
      </c>
      <c r="K501" s="32" t="str">
        <f t="shared" si="94"/>
        <v>сладкий</v>
      </c>
      <c r="L501" s="32" t="str">
        <f t="shared" si="94"/>
        <v>сладкий</v>
      </c>
      <c r="M501" s="32" t="str">
        <f t="shared" si="88"/>
        <v>05 Запрос ценовых предложений посредством электронных закупок</v>
      </c>
      <c r="N501" s="91" t="s">
        <v>235</v>
      </c>
      <c r="O501" s="32" t="s">
        <v>315</v>
      </c>
      <c r="P501" s="28">
        <v>213</v>
      </c>
      <c r="Q501" s="28">
        <v>130</v>
      </c>
      <c r="R501" s="28">
        <f t="shared" si="84"/>
        <v>27690</v>
      </c>
      <c r="S501" s="28">
        <f t="shared" si="93"/>
        <v>29628.300000000003</v>
      </c>
      <c r="T501" s="28">
        <f t="shared" si="93"/>
        <v>31702.281000000006</v>
      </c>
      <c r="U501" s="72" t="s">
        <v>156</v>
      </c>
      <c r="V501" s="32" t="s">
        <v>530</v>
      </c>
      <c r="W501" s="95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3" t="s">
        <v>35</v>
      </c>
      <c r="F502" s="32" t="str">
        <f t="shared" si="87"/>
        <v>131 Приобретение продуктов питания</v>
      </c>
      <c r="G502" s="32" t="s">
        <v>218</v>
      </c>
      <c r="H502" s="32" t="str">
        <f t="shared" si="94"/>
        <v>01.13.33</v>
      </c>
      <c r="I502" s="32" t="str">
        <f t="shared" si="94"/>
        <v>баялды</v>
      </c>
      <c r="J502" s="32" t="str">
        <f t="shared" si="94"/>
        <v>баклажаны</v>
      </c>
      <c r="K502" s="32" t="str">
        <f t="shared" si="94"/>
        <v>жас</v>
      </c>
      <c r="L502" s="32" t="str">
        <f t="shared" si="94"/>
        <v>свежие</v>
      </c>
      <c r="M502" s="32" t="str">
        <f t="shared" si="88"/>
        <v>05 Запрос ценовых предложений посредством электронных закупок</v>
      </c>
      <c r="N502" s="91" t="s">
        <v>235</v>
      </c>
      <c r="O502" s="32" t="s">
        <v>315</v>
      </c>
      <c r="P502" s="28">
        <v>371</v>
      </c>
      <c r="Q502" s="28">
        <v>203</v>
      </c>
      <c r="R502" s="28">
        <f t="shared" si="84"/>
        <v>75313</v>
      </c>
      <c r="S502" s="28">
        <f t="shared" si="93"/>
        <v>80584.91</v>
      </c>
      <c r="T502" s="28">
        <f t="shared" si="93"/>
        <v>86225.853700000007</v>
      </c>
      <c r="U502" s="72" t="s">
        <v>156</v>
      </c>
      <c r="V502" s="32" t="s">
        <v>530</v>
      </c>
      <c r="W502" s="95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3" t="s">
        <v>35</v>
      </c>
      <c r="F503" s="32" t="str">
        <f t="shared" ref="F503:F511" si="95">F464</f>
        <v>131 Приобретение продуктов питания</v>
      </c>
      <c r="G503" s="32" t="s">
        <v>218</v>
      </c>
      <c r="H503" s="32" t="str">
        <f t="shared" ref="H503:L505" si="96">H253</f>
        <v>01.13.19</v>
      </c>
      <c r="I503" s="32" t="str">
        <f t="shared" si="96"/>
        <v>жасыл пияз</v>
      </c>
      <c r="J503" s="32" t="str">
        <f t="shared" si="96"/>
        <v>Зелень -лук</v>
      </c>
      <c r="K503" s="32" t="str">
        <f t="shared" si="96"/>
        <v>свежие</v>
      </c>
      <c r="L503" s="32" t="str">
        <f t="shared" si="96"/>
        <v>свежие</v>
      </c>
      <c r="M503" s="32" t="str">
        <f t="shared" ref="M503:M511" si="97">M464</f>
        <v>05 Запрос ценовых предложений посредством электронных закупок</v>
      </c>
      <c r="N503" s="91" t="s">
        <v>235</v>
      </c>
      <c r="O503" s="32" t="s">
        <v>315</v>
      </c>
      <c r="P503" s="28">
        <v>82</v>
      </c>
      <c r="Q503" s="28">
        <v>450</v>
      </c>
      <c r="R503" s="28">
        <f t="shared" si="84"/>
        <v>36900</v>
      </c>
      <c r="S503" s="28">
        <f t="shared" si="93"/>
        <v>39483</v>
      </c>
      <c r="T503" s="28">
        <f t="shared" si="93"/>
        <v>42246.810000000005</v>
      </c>
      <c r="U503" s="72" t="s">
        <v>156</v>
      </c>
      <c r="V503" s="32" t="s">
        <v>530</v>
      </c>
      <c r="W503" s="95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3" t="s">
        <v>35</v>
      </c>
      <c r="F504" s="32" t="str">
        <f t="shared" si="95"/>
        <v>131 Приобретение продуктов питания</v>
      </c>
      <c r="G504" s="32" t="s">
        <v>218</v>
      </c>
      <c r="H504" s="32" t="str">
        <f t="shared" si="96"/>
        <v>01.13.19</v>
      </c>
      <c r="I504" s="32" t="str">
        <f t="shared" si="96"/>
        <v>Зелень-укроп</v>
      </c>
      <c r="J504" s="32" t="str">
        <f t="shared" si="96"/>
        <v>Зелень-укроп</v>
      </c>
      <c r="K504" s="32" t="str">
        <f t="shared" si="96"/>
        <v>свежие</v>
      </c>
      <c r="L504" s="32" t="str">
        <f t="shared" si="96"/>
        <v>свежие</v>
      </c>
      <c r="M504" s="32" t="str">
        <f t="shared" si="97"/>
        <v>05 Запрос ценовых предложений посредством электронных закупок</v>
      </c>
      <c r="N504" s="91" t="s">
        <v>235</v>
      </c>
      <c r="O504" s="32" t="s">
        <v>315</v>
      </c>
      <c r="P504" s="28">
        <v>82</v>
      </c>
      <c r="Q504" s="28">
        <v>450</v>
      </c>
      <c r="R504" s="28">
        <f t="shared" si="84"/>
        <v>36900</v>
      </c>
      <c r="S504" s="28">
        <f t="shared" si="93"/>
        <v>39483</v>
      </c>
      <c r="T504" s="28">
        <f t="shared" si="93"/>
        <v>42246.810000000005</v>
      </c>
      <c r="U504" s="72" t="s">
        <v>156</v>
      </c>
      <c r="V504" s="32" t="s">
        <v>530</v>
      </c>
      <c r="W504" s="95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3" t="s">
        <v>35</v>
      </c>
      <c r="F505" s="32" t="str">
        <f t="shared" si="95"/>
        <v>131 Приобретение продуктов питания</v>
      </c>
      <c r="G505" s="32" t="s">
        <v>218</v>
      </c>
      <c r="H505" s="32" t="str">
        <f t="shared" si="96"/>
        <v>01.13.19</v>
      </c>
      <c r="I505" s="32" t="str">
        <f t="shared" si="96"/>
        <v>көк жасылша</v>
      </c>
      <c r="J505" s="32" t="str">
        <f t="shared" si="96"/>
        <v>Зелень-петрушка</v>
      </c>
      <c r="K505" s="32" t="str">
        <f t="shared" si="96"/>
        <v>жас</v>
      </c>
      <c r="L505" s="32" t="str">
        <f t="shared" si="96"/>
        <v>свежие</v>
      </c>
      <c r="M505" s="32" t="str">
        <f t="shared" si="97"/>
        <v>05 Запрос ценовых предложений посредством электронных закупок</v>
      </c>
      <c r="N505" s="91" t="s">
        <v>235</v>
      </c>
      <c r="O505" s="32" t="s">
        <v>315</v>
      </c>
      <c r="P505" s="28">
        <v>81</v>
      </c>
      <c r="Q505" s="28">
        <v>450</v>
      </c>
      <c r="R505" s="28">
        <f t="shared" si="84"/>
        <v>36450</v>
      </c>
      <c r="S505" s="28">
        <f t="shared" si="93"/>
        <v>39001.5</v>
      </c>
      <c r="T505" s="28">
        <f t="shared" si="93"/>
        <v>41731.605000000003</v>
      </c>
      <c r="U505" s="72" t="s">
        <v>156</v>
      </c>
      <c r="V505" s="32" t="s">
        <v>530</v>
      </c>
      <c r="W505" s="95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3" t="s">
        <v>35</v>
      </c>
      <c r="F506" s="32" t="str">
        <f t="shared" si="9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97"/>
        <v>05 Запрос ценовых предложений посредством электронных закупок</v>
      </c>
      <c r="N506" s="91" t="s">
        <v>235</v>
      </c>
      <c r="O506" s="32" t="s">
        <v>315</v>
      </c>
      <c r="P506" s="28">
        <v>17</v>
      </c>
      <c r="Q506" s="28">
        <v>338</v>
      </c>
      <c r="R506" s="28">
        <f t="shared" si="84"/>
        <v>5746</v>
      </c>
      <c r="S506" s="28">
        <f t="shared" si="93"/>
        <v>6148.22</v>
      </c>
      <c r="T506" s="28">
        <f t="shared" si="93"/>
        <v>6578.5954000000011</v>
      </c>
      <c r="U506" s="72" t="s">
        <v>156</v>
      </c>
      <c r="V506" s="32" t="s">
        <v>530</v>
      </c>
      <c r="W506" s="95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3" t="s">
        <v>35</v>
      </c>
      <c r="F507" s="32" t="str">
        <f t="shared" si="95"/>
        <v>131 Приобретение продуктов питания</v>
      </c>
      <c r="G507" s="32" t="s">
        <v>218</v>
      </c>
      <c r="H507" s="32" t="str">
        <f t="shared" ref="H507:L511" si="98">H261</f>
        <v>01.13.51</v>
      </c>
      <c r="I507" s="32" t="str">
        <f t="shared" si="98"/>
        <v>картоп</v>
      </c>
      <c r="J507" s="32" t="str">
        <f t="shared" si="98"/>
        <v>картофель</v>
      </c>
      <c r="K507" s="32" t="str">
        <f t="shared" si="98"/>
        <v>жас</v>
      </c>
      <c r="L507" s="32" t="str">
        <f t="shared" si="98"/>
        <v>свежий</v>
      </c>
      <c r="M507" s="32" t="str">
        <f t="shared" si="97"/>
        <v>05 Запрос ценовых предложений посредством электронных закупок</v>
      </c>
      <c r="N507" s="91" t="s">
        <v>235</v>
      </c>
      <c r="O507" s="32" t="s">
        <v>315</v>
      </c>
      <c r="P507" s="28">
        <v>3540</v>
      </c>
      <c r="Q507" s="28">
        <v>37</v>
      </c>
      <c r="R507" s="28">
        <f t="shared" si="84"/>
        <v>130980</v>
      </c>
      <c r="S507" s="28">
        <f t="shared" si="93"/>
        <v>140148.6</v>
      </c>
      <c r="T507" s="28">
        <f t="shared" si="93"/>
        <v>149959.00200000001</v>
      </c>
      <c r="U507" s="72" t="s">
        <v>156</v>
      </c>
      <c r="V507" s="32" t="s">
        <v>530</v>
      </c>
      <c r="W507" s="95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3" t="s">
        <v>35</v>
      </c>
      <c r="F508" s="32" t="str">
        <f t="shared" si="95"/>
        <v>131 Приобретение продуктов питания</v>
      </c>
      <c r="G508" s="32" t="s">
        <v>218</v>
      </c>
      <c r="H508" s="32" t="str">
        <f t="shared" si="98"/>
        <v>01.13.12</v>
      </c>
      <c r="I508" s="32" t="str">
        <f t="shared" si="98"/>
        <v>орам жапырақ</v>
      </c>
      <c r="J508" s="32" t="str">
        <f t="shared" si="98"/>
        <v xml:space="preserve">капуста </v>
      </c>
      <c r="K508" s="32" t="str">
        <f t="shared" si="98"/>
        <v>жас ақ басты</v>
      </c>
      <c r="L508" s="32" t="str">
        <f t="shared" si="98"/>
        <v>свежая белокочанная</v>
      </c>
      <c r="M508" s="32" t="str">
        <f t="shared" si="97"/>
        <v>05 Запрос ценовых предложений посредством электронных закупок</v>
      </c>
      <c r="N508" s="91" t="s">
        <v>235</v>
      </c>
      <c r="O508" s="32" t="s">
        <v>315</v>
      </c>
      <c r="P508" s="28">
        <v>1352</v>
      </c>
      <c r="Q508" s="28">
        <v>33</v>
      </c>
      <c r="R508" s="28">
        <f t="shared" si="84"/>
        <v>44616</v>
      </c>
      <c r="S508" s="28">
        <f t="shared" ref="S508:T511" si="99">R508*1.07</f>
        <v>47739.12</v>
      </c>
      <c r="T508" s="28">
        <f t="shared" si="99"/>
        <v>51080.858400000005</v>
      </c>
      <c r="U508" s="72" t="s">
        <v>156</v>
      </c>
      <c r="V508" s="32" t="s">
        <v>530</v>
      </c>
      <c r="W508" s="95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3" t="s">
        <v>35</v>
      </c>
      <c r="F509" s="32" t="str">
        <f t="shared" si="95"/>
        <v>131 Приобретение продуктов питания</v>
      </c>
      <c r="G509" s="32" t="s">
        <v>218</v>
      </c>
      <c r="H509" s="32" t="str">
        <f t="shared" si="98"/>
        <v>01.13.43</v>
      </c>
      <c r="I509" s="32" t="str">
        <f t="shared" si="98"/>
        <v>пияз</v>
      </c>
      <c r="J509" s="32" t="str">
        <f t="shared" si="98"/>
        <v xml:space="preserve">лук </v>
      </c>
      <c r="K509" s="32" t="str">
        <f t="shared" si="98"/>
        <v>түйінді</v>
      </c>
      <c r="L509" s="32" t="str">
        <f t="shared" si="98"/>
        <v>репчатый</v>
      </c>
      <c r="M509" s="32" t="str">
        <f t="shared" si="97"/>
        <v>05 Запрос ценовых предложений посредством электронных закупок</v>
      </c>
      <c r="N509" s="91" t="s">
        <v>235</v>
      </c>
      <c r="O509" s="32" t="s">
        <v>315</v>
      </c>
      <c r="P509" s="28">
        <v>775</v>
      </c>
      <c r="Q509" s="28">
        <v>36</v>
      </c>
      <c r="R509" s="28">
        <f t="shared" si="84"/>
        <v>27900</v>
      </c>
      <c r="S509" s="28">
        <f t="shared" si="99"/>
        <v>29853</v>
      </c>
      <c r="T509" s="28">
        <f t="shared" si="99"/>
        <v>31942.710000000003</v>
      </c>
      <c r="U509" s="72" t="s">
        <v>156</v>
      </c>
      <c r="V509" s="32" t="s">
        <v>530</v>
      </c>
      <c r="W509" s="95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3" t="s">
        <v>35</v>
      </c>
      <c r="F510" s="32" t="str">
        <f t="shared" si="95"/>
        <v>131 Приобретение продуктов питания</v>
      </c>
      <c r="G510" s="32" t="s">
        <v>218</v>
      </c>
      <c r="H510" s="32" t="str">
        <f t="shared" si="98"/>
        <v>01.13.41</v>
      </c>
      <c r="I510" s="32" t="str">
        <f t="shared" si="98"/>
        <v>сәбіз</v>
      </c>
      <c r="J510" s="32" t="str">
        <f t="shared" si="98"/>
        <v xml:space="preserve">морковь </v>
      </c>
      <c r="K510" s="32" t="str">
        <f t="shared" si="98"/>
        <v>жас, асүйге</v>
      </c>
      <c r="L510" s="32" t="str">
        <f t="shared" si="98"/>
        <v>свежая,столовая</v>
      </c>
      <c r="M510" s="32" t="str">
        <f t="shared" si="97"/>
        <v>05 Запрос ценовых предложений посредством электронных закупок</v>
      </c>
      <c r="N510" s="91" t="s">
        <v>235</v>
      </c>
      <c r="O510" s="32" t="s">
        <v>315</v>
      </c>
      <c r="P510" s="28">
        <v>967</v>
      </c>
      <c r="Q510" s="28">
        <v>37</v>
      </c>
      <c r="R510" s="28">
        <f t="shared" si="84"/>
        <v>35779</v>
      </c>
      <c r="S510" s="28">
        <f t="shared" si="99"/>
        <v>38283.53</v>
      </c>
      <c r="T510" s="28">
        <f t="shared" si="99"/>
        <v>40963.377099999998</v>
      </c>
      <c r="U510" s="72" t="s">
        <v>156</v>
      </c>
      <c r="V510" s="32" t="s">
        <v>530</v>
      </c>
      <c r="W510" s="95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3" t="s">
        <v>35</v>
      </c>
      <c r="F511" s="32" t="str">
        <f t="shared" si="95"/>
        <v>131 Приобретение продуктов питания</v>
      </c>
      <c r="G511" s="32" t="s">
        <v>218</v>
      </c>
      <c r="H511" s="32" t="str">
        <f t="shared" si="98"/>
        <v>01.13.49</v>
      </c>
      <c r="I511" s="32" t="str">
        <f t="shared" si="98"/>
        <v>қызанақ</v>
      </c>
      <c r="J511" s="32" t="str">
        <f t="shared" si="98"/>
        <v xml:space="preserve">свекла </v>
      </c>
      <c r="K511" s="32" t="str">
        <f t="shared" si="98"/>
        <v>жас, асүйге</v>
      </c>
      <c r="L511" s="32" t="str">
        <f t="shared" si="98"/>
        <v>свежая,столовая</v>
      </c>
      <c r="M511" s="32" t="str">
        <f t="shared" si="97"/>
        <v>05 Запрос ценовых предложений посредством электронных закупок</v>
      </c>
      <c r="N511" s="91" t="s">
        <v>235</v>
      </c>
      <c r="O511" s="32" t="s">
        <v>315</v>
      </c>
      <c r="P511" s="28">
        <v>817</v>
      </c>
      <c r="Q511" s="28">
        <v>37</v>
      </c>
      <c r="R511" s="28">
        <f t="shared" si="84"/>
        <v>30229</v>
      </c>
      <c r="S511" s="28">
        <f t="shared" si="99"/>
        <v>32345.030000000002</v>
      </c>
      <c r="T511" s="28">
        <f t="shared" si="99"/>
        <v>34609.182100000005</v>
      </c>
      <c r="U511" s="72" t="s">
        <v>156</v>
      </c>
      <c r="V511" s="32" t="s">
        <v>530</v>
      </c>
      <c r="W511" s="95" t="s">
        <v>101</v>
      </c>
      <c r="X511" s="32">
        <f>X265</f>
        <v>0</v>
      </c>
    </row>
    <row r="512" spans="1:24" s="173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9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3" t="s">
        <v>35</v>
      </c>
      <c r="F513" s="32" t="s">
        <v>210</v>
      </c>
      <c r="G513" s="32" t="s">
        <v>218</v>
      </c>
      <c r="H513" s="32" t="s">
        <v>283</v>
      </c>
      <c r="I513" s="32" t="s">
        <v>2018</v>
      </c>
      <c r="J513" s="32" t="s">
        <v>2018</v>
      </c>
      <c r="K513" s="32" t="s">
        <v>2019</v>
      </c>
      <c r="L513" s="32" t="s">
        <v>2018</v>
      </c>
      <c r="M513" s="32" t="s">
        <v>326</v>
      </c>
      <c r="N513" s="91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2" t="s">
        <v>159</v>
      </c>
      <c r="V513" s="32" t="s">
        <v>534</v>
      </c>
      <c r="W513" s="95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3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2020</v>
      </c>
      <c r="K514" s="32" t="s">
        <v>1344</v>
      </c>
      <c r="L514" s="32" t="s">
        <v>465</v>
      </c>
      <c r="M514" s="32" t="s">
        <v>326</v>
      </c>
      <c r="N514" s="91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100">P514*Q514</f>
        <v>17080</v>
      </c>
      <c r="S514" s="28">
        <v>6420</v>
      </c>
      <c r="T514" s="28">
        <v>6869.4000000000005</v>
      </c>
      <c r="U514" s="72" t="s">
        <v>159</v>
      </c>
      <c r="V514" s="32" t="s">
        <v>534</v>
      </c>
      <c r="W514" s="95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3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1" t="s">
        <v>235</v>
      </c>
      <c r="O515" s="32" t="s">
        <v>315</v>
      </c>
      <c r="P515" s="28">
        <v>70</v>
      </c>
      <c r="Q515" s="28">
        <v>135</v>
      </c>
      <c r="R515" s="28">
        <f t="shared" si="100"/>
        <v>9450</v>
      </c>
      <c r="S515" s="28">
        <v>3852</v>
      </c>
      <c r="T515" s="28">
        <v>4121.6400000000003</v>
      </c>
      <c r="U515" s="72" t="s">
        <v>159</v>
      </c>
      <c r="V515" s="32" t="s">
        <v>534</v>
      </c>
      <c r="W515" s="95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3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1" t="s">
        <v>235</v>
      </c>
      <c r="O516" s="32" t="s">
        <v>315</v>
      </c>
      <c r="P516" s="28">
        <v>30</v>
      </c>
      <c r="Q516" s="28">
        <v>78</v>
      </c>
      <c r="R516" s="28">
        <f t="shared" si="100"/>
        <v>2340</v>
      </c>
      <c r="S516" s="28">
        <v>1284</v>
      </c>
      <c r="T516" s="28">
        <v>1373.88</v>
      </c>
      <c r="U516" s="72" t="s">
        <v>159</v>
      </c>
      <c r="V516" s="32" t="s">
        <v>534</v>
      </c>
      <c r="W516" s="95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3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1" t="s">
        <v>235</v>
      </c>
      <c r="O517" s="32" t="s">
        <v>315</v>
      </c>
      <c r="P517" s="28">
        <v>15</v>
      </c>
      <c r="Q517" s="28">
        <v>120</v>
      </c>
      <c r="R517" s="28">
        <f t="shared" si="100"/>
        <v>1800</v>
      </c>
      <c r="S517" s="28">
        <v>749</v>
      </c>
      <c r="T517" s="28">
        <v>801.43000000000006</v>
      </c>
      <c r="U517" s="72" t="s">
        <v>159</v>
      </c>
      <c r="V517" s="32" t="s">
        <v>534</v>
      </c>
      <c r="W517" s="95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3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1" t="s">
        <v>235</v>
      </c>
      <c r="O518" s="32" t="s">
        <v>315</v>
      </c>
      <c r="P518" s="28">
        <v>30</v>
      </c>
      <c r="Q518" s="28">
        <v>78</v>
      </c>
      <c r="R518" s="28">
        <f>P518*Q518</f>
        <v>2340</v>
      </c>
      <c r="S518" s="28">
        <v>2782</v>
      </c>
      <c r="T518" s="28">
        <v>2976.7400000000002</v>
      </c>
      <c r="U518" s="72" t="s">
        <v>159</v>
      </c>
      <c r="V518" s="32" t="s">
        <v>534</v>
      </c>
      <c r="W518" s="95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3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1" t="s">
        <v>235</v>
      </c>
      <c r="O519" s="32" t="s">
        <v>315</v>
      </c>
      <c r="P519" s="28">
        <v>30</v>
      </c>
      <c r="Q519" s="28">
        <v>54</v>
      </c>
      <c r="R519" s="28">
        <f t="shared" si="100"/>
        <v>1620</v>
      </c>
      <c r="S519" s="28">
        <v>963</v>
      </c>
      <c r="T519" s="28">
        <v>1030.4100000000001</v>
      </c>
      <c r="U519" s="72" t="s">
        <v>159</v>
      </c>
      <c r="V519" s="32" t="s">
        <v>534</v>
      </c>
      <c r="W519" s="95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3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1" t="s">
        <v>235</v>
      </c>
      <c r="O520" s="32" t="s">
        <v>315</v>
      </c>
      <c r="P520" s="28">
        <v>70</v>
      </c>
      <c r="Q520" s="28">
        <v>58</v>
      </c>
      <c r="R520" s="28">
        <f t="shared" si="100"/>
        <v>4060</v>
      </c>
      <c r="S520" s="28">
        <v>2140</v>
      </c>
      <c r="T520" s="28">
        <v>2289.8000000000002</v>
      </c>
      <c r="U520" s="72" t="s">
        <v>159</v>
      </c>
      <c r="V520" s="32" t="s">
        <v>534</v>
      </c>
      <c r="W520" s="95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3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1" t="s">
        <v>235</v>
      </c>
      <c r="O521" s="32" t="s">
        <v>315</v>
      </c>
      <c r="P521" s="28">
        <v>35</v>
      </c>
      <c r="Q521" s="28">
        <v>54</v>
      </c>
      <c r="R521" s="28">
        <f t="shared" si="100"/>
        <v>1890</v>
      </c>
      <c r="S521" s="28">
        <v>1070</v>
      </c>
      <c r="T521" s="28">
        <v>1144.9000000000001</v>
      </c>
      <c r="U521" s="72" t="s">
        <v>159</v>
      </c>
      <c r="V521" s="32" t="s">
        <v>534</v>
      </c>
      <c r="W521" s="95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3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1" t="s">
        <v>235</v>
      </c>
      <c r="O522" s="32" t="s">
        <v>315</v>
      </c>
      <c r="P522" s="28">
        <v>30</v>
      </c>
      <c r="Q522" s="28">
        <v>55</v>
      </c>
      <c r="R522" s="28">
        <f t="shared" si="100"/>
        <v>1650</v>
      </c>
      <c r="S522" s="28">
        <v>1070</v>
      </c>
      <c r="T522" s="28">
        <v>1144.9000000000001</v>
      </c>
      <c r="U522" s="72" t="s">
        <v>159</v>
      </c>
      <c r="V522" s="32" t="s">
        <v>534</v>
      </c>
      <c r="W522" s="95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3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1" t="s">
        <v>235</v>
      </c>
      <c r="O523" s="32" t="s">
        <v>315</v>
      </c>
      <c r="P523" s="28">
        <v>105</v>
      </c>
      <c r="Q523" s="28">
        <v>90</v>
      </c>
      <c r="R523" s="28">
        <f t="shared" si="100"/>
        <v>9450</v>
      </c>
      <c r="S523" s="28">
        <v>3852</v>
      </c>
      <c r="T523" s="28">
        <v>4121.6400000000003</v>
      </c>
      <c r="U523" s="72" t="s">
        <v>159</v>
      </c>
      <c r="V523" s="32" t="s">
        <v>534</v>
      </c>
      <c r="W523" s="95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3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1" t="s">
        <v>235</v>
      </c>
      <c r="O524" s="32" t="s">
        <v>315</v>
      </c>
      <c r="P524" s="28">
        <v>162</v>
      </c>
      <c r="Q524" s="28">
        <v>252</v>
      </c>
      <c r="R524" s="28">
        <f t="shared" si="100"/>
        <v>40824</v>
      </c>
      <c r="S524" s="28">
        <v>11556</v>
      </c>
      <c r="T524" s="28">
        <v>12364.92</v>
      </c>
      <c r="U524" s="72" t="s">
        <v>159</v>
      </c>
      <c r="V524" s="32" t="s">
        <v>534</v>
      </c>
      <c r="W524" s="95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3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1" t="s">
        <v>235</v>
      </c>
      <c r="O525" s="32" t="s">
        <v>315</v>
      </c>
      <c r="P525" s="28">
        <v>245</v>
      </c>
      <c r="Q525" s="28">
        <v>51</v>
      </c>
      <c r="R525" s="28">
        <f t="shared" si="100"/>
        <v>12495</v>
      </c>
      <c r="S525" s="28">
        <v>5992</v>
      </c>
      <c r="T525" s="28">
        <v>6411.4400000000005</v>
      </c>
      <c r="U525" s="72" t="s">
        <v>159</v>
      </c>
      <c r="V525" s="32" t="s">
        <v>534</v>
      </c>
      <c r="W525" s="95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3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1" t="s">
        <v>235</v>
      </c>
      <c r="O526" s="32" t="s">
        <v>313</v>
      </c>
      <c r="P526" s="28">
        <v>1116</v>
      </c>
      <c r="Q526" s="28">
        <v>105</v>
      </c>
      <c r="R526" s="28">
        <f t="shared" si="100"/>
        <v>117180</v>
      </c>
      <c r="S526" s="28">
        <v>37749.600000000006</v>
      </c>
      <c r="T526" s="28">
        <v>40392.072000000007</v>
      </c>
      <c r="U526" s="72" t="s">
        <v>159</v>
      </c>
      <c r="V526" s="32" t="s">
        <v>534</v>
      </c>
      <c r="W526" s="95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3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1" t="s">
        <v>235</v>
      </c>
      <c r="O527" s="32" t="s">
        <v>315</v>
      </c>
      <c r="P527" s="28">
        <v>400</v>
      </c>
      <c r="Q527" s="28">
        <v>149</v>
      </c>
      <c r="R527" s="28">
        <f t="shared" si="100"/>
        <v>59600</v>
      </c>
      <c r="S527" s="28">
        <v>21186</v>
      </c>
      <c r="T527" s="28">
        <v>22669.02</v>
      </c>
      <c r="U527" s="72" t="s">
        <v>159</v>
      </c>
      <c r="V527" s="32" t="s">
        <v>534</v>
      </c>
      <c r="W527" s="95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3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1" t="s">
        <v>235</v>
      </c>
      <c r="O528" s="32" t="s">
        <v>313</v>
      </c>
      <c r="P528" s="28">
        <v>1401</v>
      </c>
      <c r="Q528" s="28">
        <v>105</v>
      </c>
      <c r="R528" s="28">
        <f t="shared" si="100"/>
        <v>147105</v>
      </c>
      <c r="S528" s="28">
        <v>45196.800000000003</v>
      </c>
      <c r="T528" s="28">
        <v>48360.576000000008</v>
      </c>
      <c r="U528" s="72" t="s">
        <v>159</v>
      </c>
      <c r="V528" s="32" t="s">
        <v>534</v>
      </c>
      <c r="W528" s="95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3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1" t="s">
        <v>235</v>
      </c>
      <c r="O529" s="32" t="s">
        <v>315</v>
      </c>
      <c r="P529" s="28">
        <v>50</v>
      </c>
      <c r="Q529" s="28">
        <v>27</v>
      </c>
      <c r="R529" s="28">
        <f t="shared" si="100"/>
        <v>1350</v>
      </c>
      <c r="S529" s="28">
        <v>513.6</v>
      </c>
      <c r="T529" s="28">
        <v>549.55200000000002</v>
      </c>
      <c r="U529" s="72" t="s">
        <v>159</v>
      </c>
      <c r="V529" s="32" t="s">
        <v>534</v>
      </c>
      <c r="W529" s="95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3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1" t="s">
        <v>235</v>
      </c>
      <c r="O530" s="32" t="s">
        <v>315</v>
      </c>
      <c r="P530" s="28">
        <v>7</v>
      </c>
      <c r="Q530" s="28">
        <v>2250</v>
      </c>
      <c r="R530" s="28">
        <f t="shared" si="100"/>
        <v>15750</v>
      </c>
      <c r="S530" s="28">
        <v>4922</v>
      </c>
      <c r="T530" s="28">
        <v>5266.54</v>
      </c>
      <c r="U530" s="72" t="s">
        <v>159</v>
      </c>
      <c r="V530" s="32" t="s">
        <v>534</v>
      </c>
      <c r="W530" s="95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3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1" t="s">
        <v>235</v>
      </c>
      <c r="O531" s="32" t="s">
        <v>315</v>
      </c>
      <c r="P531" s="28">
        <v>28</v>
      </c>
      <c r="Q531" s="28">
        <v>600</v>
      </c>
      <c r="R531" s="28">
        <f t="shared" si="100"/>
        <v>16800</v>
      </c>
      <c r="S531" s="28">
        <v>5992</v>
      </c>
      <c r="T531" s="28">
        <v>6411.4400000000005</v>
      </c>
      <c r="U531" s="72" t="s">
        <v>159</v>
      </c>
      <c r="V531" s="32" t="s">
        <v>534</v>
      </c>
      <c r="W531" s="95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3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1" t="s">
        <v>235</v>
      </c>
      <c r="O532" s="32" t="s">
        <v>315</v>
      </c>
      <c r="P532" s="28">
        <v>28</v>
      </c>
      <c r="Q532" s="28">
        <v>2650</v>
      </c>
      <c r="R532" s="28">
        <f t="shared" si="100"/>
        <v>74200</v>
      </c>
      <c r="S532" s="28">
        <v>23540</v>
      </c>
      <c r="T532" s="28">
        <v>25187.800000000003</v>
      </c>
      <c r="U532" s="72" t="s">
        <v>159</v>
      </c>
      <c r="V532" s="32" t="s">
        <v>534</v>
      </c>
      <c r="W532" s="95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3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1" t="s">
        <v>235</v>
      </c>
      <c r="O533" s="32" t="s">
        <v>315</v>
      </c>
      <c r="P533" s="28">
        <v>14</v>
      </c>
      <c r="Q533" s="28">
        <v>297</v>
      </c>
      <c r="R533" s="28">
        <f t="shared" si="100"/>
        <v>4158</v>
      </c>
      <c r="S533" s="28">
        <v>1498</v>
      </c>
      <c r="T533" s="28">
        <v>1602.8600000000001</v>
      </c>
      <c r="U533" s="72" t="s">
        <v>159</v>
      </c>
      <c r="V533" s="32" t="s">
        <v>534</v>
      </c>
      <c r="W533" s="95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3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1" t="s">
        <v>235</v>
      </c>
      <c r="O534" s="32" t="s">
        <v>315</v>
      </c>
      <c r="P534" s="28">
        <v>120</v>
      </c>
      <c r="Q534" s="28">
        <v>182</v>
      </c>
      <c r="R534" s="28">
        <f t="shared" si="100"/>
        <v>21840</v>
      </c>
      <c r="S534" s="28">
        <v>7768.2000000000007</v>
      </c>
      <c r="T534" s="28">
        <v>8311.974000000002</v>
      </c>
      <c r="U534" s="72" t="s">
        <v>159</v>
      </c>
      <c r="V534" s="32" t="s">
        <v>534</v>
      </c>
      <c r="W534" s="95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3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1" t="s">
        <v>235</v>
      </c>
      <c r="O535" s="32" t="s">
        <v>315</v>
      </c>
      <c r="P535" s="28">
        <v>4</v>
      </c>
      <c r="Q535" s="28">
        <v>659</v>
      </c>
      <c r="R535" s="28">
        <f t="shared" si="100"/>
        <v>2636</v>
      </c>
      <c r="S535" s="28">
        <v>802.5</v>
      </c>
      <c r="T535" s="28">
        <v>858.67500000000007</v>
      </c>
      <c r="U535" s="72" t="s">
        <v>159</v>
      </c>
      <c r="V535" s="32" t="s">
        <v>534</v>
      </c>
      <c r="W535" s="95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3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1" t="s">
        <v>235</v>
      </c>
      <c r="O536" s="32" t="s">
        <v>315</v>
      </c>
      <c r="P536" s="28">
        <v>14</v>
      </c>
      <c r="Q536" s="28">
        <v>940</v>
      </c>
      <c r="R536" s="28">
        <f t="shared" si="100"/>
        <v>13160</v>
      </c>
      <c r="S536" s="28">
        <v>4708</v>
      </c>
      <c r="T536" s="28">
        <v>5037.5600000000004</v>
      </c>
      <c r="U536" s="72" t="s">
        <v>159</v>
      </c>
      <c r="V536" s="32" t="s">
        <v>534</v>
      </c>
      <c r="W536" s="95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3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1" t="s">
        <v>235</v>
      </c>
      <c r="O537" s="32" t="s">
        <v>315</v>
      </c>
      <c r="P537" s="28">
        <v>70</v>
      </c>
      <c r="Q537" s="28">
        <v>222</v>
      </c>
      <c r="R537" s="28">
        <f t="shared" si="100"/>
        <v>15540</v>
      </c>
      <c r="S537" s="28">
        <v>7062</v>
      </c>
      <c r="T537" s="28">
        <v>7556.34</v>
      </c>
      <c r="U537" s="72" t="s">
        <v>159</v>
      </c>
      <c r="V537" s="32" t="s">
        <v>534</v>
      </c>
      <c r="W537" s="95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3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1" t="s">
        <v>235</v>
      </c>
      <c r="O538" s="32" t="s">
        <v>315</v>
      </c>
      <c r="P538" s="28">
        <v>35</v>
      </c>
      <c r="Q538" s="28">
        <v>212</v>
      </c>
      <c r="R538" s="28">
        <f t="shared" si="100"/>
        <v>7420</v>
      </c>
      <c r="S538" s="28">
        <v>3531</v>
      </c>
      <c r="T538" s="28">
        <v>3778.17</v>
      </c>
      <c r="U538" s="72" t="s">
        <v>159</v>
      </c>
      <c r="V538" s="32" t="s">
        <v>534</v>
      </c>
      <c r="W538" s="95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3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1" t="s">
        <v>235</v>
      </c>
      <c r="O539" s="32" t="s">
        <v>315</v>
      </c>
      <c r="P539" s="28">
        <v>17</v>
      </c>
      <c r="Q539" s="28">
        <v>714</v>
      </c>
      <c r="R539" s="28">
        <f t="shared" si="100"/>
        <v>12138</v>
      </c>
      <c r="S539" s="28">
        <v>4280</v>
      </c>
      <c r="T539" s="28">
        <v>4579.6000000000004</v>
      </c>
      <c r="U539" s="72" t="s">
        <v>159</v>
      </c>
      <c r="V539" s="32" t="s">
        <v>534</v>
      </c>
      <c r="W539" s="95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3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1" t="s">
        <v>235</v>
      </c>
      <c r="O540" s="32" t="s">
        <v>315</v>
      </c>
      <c r="P540" s="28">
        <v>50</v>
      </c>
      <c r="Q540" s="28">
        <v>898</v>
      </c>
      <c r="R540" s="28">
        <f t="shared" si="100"/>
        <v>44900</v>
      </c>
      <c r="S540" s="28">
        <v>15301</v>
      </c>
      <c r="T540" s="28">
        <v>16372.070000000002</v>
      </c>
      <c r="U540" s="72" t="s">
        <v>159</v>
      </c>
      <c r="V540" s="32" t="s">
        <v>534</v>
      </c>
      <c r="W540" s="95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3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1" t="s">
        <v>235</v>
      </c>
      <c r="O541" s="32" t="s">
        <v>315</v>
      </c>
      <c r="P541" s="28">
        <v>14</v>
      </c>
      <c r="Q541" s="28">
        <v>331</v>
      </c>
      <c r="R541" s="28">
        <f t="shared" si="100"/>
        <v>4634</v>
      </c>
      <c r="S541" s="28">
        <v>1797.6000000000001</v>
      </c>
      <c r="T541" s="28">
        <v>1923.4320000000002</v>
      </c>
      <c r="U541" s="72" t="s">
        <v>159</v>
      </c>
      <c r="V541" s="32" t="s">
        <v>534</v>
      </c>
      <c r="W541" s="95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3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1" t="s">
        <v>235</v>
      </c>
      <c r="O542" s="32" t="s">
        <v>315</v>
      </c>
      <c r="P542" s="28">
        <v>70</v>
      </c>
      <c r="Q542" s="28">
        <v>580</v>
      </c>
      <c r="R542" s="28">
        <f t="shared" si="100"/>
        <v>40600</v>
      </c>
      <c r="S542" s="28">
        <v>12840</v>
      </c>
      <c r="T542" s="28">
        <v>13738.800000000001</v>
      </c>
      <c r="U542" s="72" t="s">
        <v>159</v>
      </c>
      <c r="V542" s="32" t="s">
        <v>534</v>
      </c>
      <c r="W542" s="95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3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1" t="s">
        <v>235</v>
      </c>
      <c r="O543" s="32" t="s">
        <v>315</v>
      </c>
      <c r="P543" s="28">
        <v>88</v>
      </c>
      <c r="Q543" s="28">
        <v>120</v>
      </c>
      <c r="R543" s="28">
        <f t="shared" si="100"/>
        <v>10560</v>
      </c>
      <c r="S543" s="28">
        <v>5136</v>
      </c>
      <c r="T543" s="28">
        <v>5495.52</v>
      </c>
      <c r="U543" s="72" t="s">
        <v>159</v>
      </c>
      <c r="V543" s="32" t="s">
        <v>534</v>
      </c>
      <c r="W543" s="95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3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1" t="s">
        <v>235</v>
      </c>
      <c r="O544" s="32" t="s">
        <v>315</v>
      </c>
      <c r="P544" s="28">
        <v>21</v>
      </c>
      <c r="Q544" s="28">
        <v>320</v>
      </c>
      <c r="R544" s="28">
        <f t="shared" si="100"/>
        <v>6720</v>
      </c>
      <c r="S544" s="28">
        <v>2889</v>
      </c>
      <c r="T544" s="28">
        <v>3091.23</v>
      </c>
      <c r="U544" s="72" t="s">
        <v>159</v>
      </c>
      <c r="V544" s="32" t="s">
        <v>534</v>
      </c>
      <c r="W544" s="95" t="s">
        <v>101</v>
      </c>
      <c r="X544" s="32">
        <v>0</v>
      </c>
    </row>
    <row r="545" spans="1:24" ht="36">
      <c r="A545" s="26">
        <v>530</v>
      </c>
      <c r="B545" s="54" t="s">
        <v>321</v>
      </c>
      <c r="C545" s="25">
        <v>256</v>
      </c>
      <c r="D545" s="25" t="s">
        <v>35</v>
      </c>
      <c r="E545" s="103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1" t="s">
        <v>235</v>
      </c>
      <c r="O545" s="32" t="s">
        <v>315</v>
      </c>
      <c r="P545" s="28">
        <v>4</v>
      </c>
      <c r="Q545" s="28">
        <v>1050</v>
      </c>
      <c r="R545" s="28">
        <f t="shared" si="100"/>
        <v>4200</v>
      </c>
      <c r="S545" s="28">
        <v>2407.5</v>
      </c>
      <c r="T545" s="28">
        <v>2576.0250000000001</v>
      </c>
      <c r="U545" s="72" t="s">
        <v>159</v>
      </c>
      <c r="V545" s="32" t="s">
        <v>534</v>
      </c>
      <c r="W545" s="95" t="s">
        <v>101</v>
      </c>
      <c r="X545" s="32">
        <v>0</v>
      </c>
    </row>
    <row r="546" spans="1:24" ht="36">
      <c r="A546" s="26">
        <v>531</v>
      </c>
      <c r="B546" s="54" t="s">
        <v>321</v>
      </c>
      <c r="C546" s="25">
        <v>256</v>
      </c>
      <c r="D546" s="25" t="s">
        <v>35</v>
      </c>
      <c r="E546" s="103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1" t="s">
        <v>235</v>
      </c>
      <c r="O546" s="32" t="s">
        <v>315</v>
      </c>
      <c r="P546" s="28">
        <v>70.08</v>
      </c>
      <c r="Q546" s="28">
        <v>495</v>
      </c>
      <c r="R546" s="28">
        <f t="shared" si="100"/>
        <v>34689.599999999999</v>
      </c>
      <c r="S546" s="28">
        <v>13353.6</v>
      </c>
      <c r="T546" s="28">
        <v>14288.352000000001</v>
      </c>
      <c r="U546" s="72" t="s">
        <v>159</v>
      </c>
      <c r="V546" s="32" t="s">
        <v>534</v>
      </c>
      <c r="W546" s="95" t="s">
        <v>101</v>
      </c>
      <c r="X546" s="32">
        <v>0</v>
      </c>
    </row>
    <row r="547" spans="1:24" ht="36">
      <c r="A547" s="26">
        <v>532</v>
      </c>
      <c r="B547" s="54" t="s">
        <v>321</v>
      </c>
      <c r="C547" s="25">
        <v>256</v>
      </c>
      <c r="D547" s="25" t="s">
        <v>35</v>
      </c>
      <c r="E547" s="103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1" t="s">
        <v>235</v>
      </c>
      <c r="O547" s="32" t="s">
        <v>315</v>
      </c>
      <c r="P547" s="28">
        <v>328</v>
      </c>
      <c r="Q547" s="28">
        <v>395</v>
      </c>
      <c r="R547" s="28">
        <f t="shared" si="100"/>
        <v>129560</v>
      </c>
      <c r="S547" s="28">
        <v>15878.800000000001</v>
      </c>
      <c r="T547" s="28">
        <v>16990.316000000003</v>
      </c>
      <c r="U547" s="72" t="s">
        <v>159</v>
      </c>
      <c r="V547" s="32" t="s">
        <v>534</v>
      </c>
      <c r="W547" s="95" t="s">
        <v>101</v>
      </c>
      <c r="X547" s="32">
        <v>0</v>
      </c>
    </row>
    <row r="548" spans="1:24" ht="48">
      <c r="A548" s="26">
        <v>533</v>
      </c>
      <c r="B548" s="54" t="s">
        <v>321</v>
      </c>
      <c r="C548" s="25">
        <v>256</v>
      </c>
      <c r="D548" s="25" t="s">
        <v>35</v>
      </c>
      <c r="E548" s="103" t="s">
        <v>35</v>
      </c>
      <c r="F548" s="32" t="s">
        <v>210</v>
      </c>
      <c r="G548" s="32" t="s">
        <v>218</v>
      </c>
      <c r="H548" s="32" t="s">
        <v>171</v>
      </c>
      <c r="I548" s="32" t="s">
        <v>2022</v>
      </c>
      <c r="J548" s="32" t="s">
        <v>2021</v>
      </c>
      <c r="K548" s="32" t="s">
        <v>2022</v>
      </c>
      <c r="L548" s="32" t="s">
        <v>2021</v>
      </c>
      <c r="M548" s="32" t="s">
        <v>326</v>
      </c>
      <c r="N548" s="91" t="s">
        <v>235</v>
      </c>
      <c r="O548" s="32" t="s">
        <v>313</v>
      </c>
      <c r="P548" s="28">
        <v>2102</v>
      </c>
      <c r="Q548" s="28">
        <v>120</v>
      </c>
      <c r="R548" s="28">
        <f t="shared" si="100"/>
        <v>252240</v>
      </c>
      <c r="S548" s="28">
        <v>23256.45</v>
      </c>
      <c r="T548" s="28">
        <v>24884.401500000004</v>
      </c>
      <c r="U548" s="72" t="s">
        <v>159</v>
      </c>
      <c r="V548" s="32" t="s">
        <v>534</v>
      </c>
      <c r="W548" s="95" t="s">
        <v>101</v>
      </c>
      <c r="X548" s="32">
        <v>100</v>
      </c>
    </row>
    <row r="549" spans="1:24" ht="36">
      <c r="A549" s="26">
        <v>534</v>
      </c>
      <c r="B549" s="54" t="s">
        <v>321</v>
      </c>
      <c r="C549" s="25">
        <v>256</v>
      </c>
      <c r="D549" s="25" t="s">
        <v>35</v>
      </c>
      <c r="E549" s="103" t="s">
        <v>35</v>
      </c>
      <c r="F549" s="32" t="s">
        <v>210</v>
      </c>
      <c r="G549" s="32" t="s">
        <v>218</v>
      </c>
      <c r="H549" s="32" t="s">
        <v>271</v>
      </c>
      <c r="I549" s="32" t="s">
        <v>2024</v>
      </c>
      <c r="J549" s="32" t="s">
        <v>2023</v>
      </c>
      <c r="K549" s="32" t="s">
        <v>2024</v>
      </c>
      <c r="L549" s="32" t="s">
        <v>2023</v>
      </c>
      <c r="M549" s="32" t="s">
        <v>326</v>
      </c>
      <c r="N549" s="91" t="s">
        <v>235</v>
      </c>
      <c r="O549" s="32" t="s">
        <v>313</v>
      </c>
      <c r="P549" s="28">
        <v>1401</v>
      </c>
      <c r="Q549" s="28">
        <v>135</v>
      </c>
      <c r="R549" s="28">
        <f t="shared" si="100"/>
        <v>189135</v>
      </c>
      <c r="S549" s="28">
        <v>17526.600000000002</v>
      </c>
      <c r="T549" s="28">
        <v>18753.462000000003</v>
      </c>
      <c r="U549" s="72" t="s">
        <v>159</v>
      </c>
      <c r="V549" s="32" t="s">
        <v>534</v>
      </c>
      <c r="W549" s="95" t="s">
        <v>101</v>
      </c>
      <c r="X549" s="32">
        <v>100</v>
      </c>
    </row>
    <row r="550" spans="1:24" ht="36">
      <c r="A550" s="26">
        <v>535</v>
      </c>
      <c r="B550" s="54" t="s">
        <v>321</v>
      </c>
      <c r="C550" s="25">
        <v>256</v>
      </c>
      <c r="D550" s="25" t="s">
        <v>35</v>
      </c>
      <c r="E550" s="103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2025</v>
      </c>
      <c r="K550" s="32" t="s">
        <v>541</v>
      </c>
      <c r="L550" s="32" t="s">
        <v>2025</v>
      </c>
      <c r="M550" s="32" t="s">
        <v>326</v>
      </c>
      <c r="N550" s="91" t="s">
        <v>235</v>
      </c>
      <c r="O550" s="32" t="s">
        <v>315</v>
      </c>
      <c r="P550" s="28">
        <v>1030</v>
      </c>
      <c r="Q550" s="28">
        <v>1190</v>
      </c>
      <c r="R550" s="28">
        <f t="shared" si="100"/>
        <v>1225700</v>
      </c>
      <c r="S550" s="28">
        <v>85486.58</v>
      </c>
      <c r="T550" s="28">
        <v>91470.640600000013</v>
      </c>
      <c r="U550" s="72" t="s">
        <v>159</v>
      </c>
      <c r="V550" s="32" t="s">
        <v>534</v>
      </c>
      <c r="W550" s="95" t="s">
        <v>101</v>
      </c>
      <c r="X550" s="32">
        <v>0</v>
      </c>
    </row>
    <row r="551" spans="1:24" ht="36">
      <c r="A551" s="26">
        <v>536</v>
      </c>
      <c r="B551" s="54" t="s">
        <v>321</v>
      </c>
      <c r="C551" s="25">
        <v>256</v>
      </c>
      <c r="D551" s="25" t="s">
        <v>35</v>
      </c>
      <c r="E551" s="103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1" t="s">
        <v>235</v>
      </c>
      <c r="O551" s="32" t="s">
        <v>315</v>
      </c>
      <c r="P551" s="28">
        <v>340</v>
      </c>
      <c r="Q551" s="28">
        <v>418</v>
      </c>
      <c r="R551" s="28">
        <f t="shared" si="100"/>
        <v>142120</v>
      </c>
      <c r="S551" s="28">
        <v>16338.900000000001</v>
      </c>
      <c r="T551" s="28">
        <v>17482.623000000003</v>
      </c>
      <c r="U551" s="72" t="s">
        <v>159</v>
      </c>
      <c r="V551" s="32" t="s">
        <v>534</v>
      </c>
      <c r="W551" s="95" t="s">
        <v>101</v>
      </c>
      <c r="X551" s="32">
        <v>0</v>
      </c>
    </row>
    <row r="552" spans="1:24" ht="36">
      <c r="A552" s="26">
        <v>537</v>
      </c>
      <c r="B552" s="54" t="s">
        <v>321</v>
      </c>
      <c r="C552" s="25">
        <v>256</v>
      </c>
      <c r="D552" s="25" t="s">
        <v>35</v>
      </c>
      <c r="E552" s="103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1" t="s">
        <v>235</v>
      </c>
      <c r="O552" s="32" t="s">
        <v>315</v>
      </c>
      <c r="P552" s="28">
        <v>150</v>
      </c>
      <c r="Q552" s="28">
        <v>620</v>
      </c>
      <c r="R552" s="28">
        <f t="shared" si="100"/>
        <v>93000</v>
      </c>
      <c r="S552" s="28">
        <v>9917.83</v>
      </c>
      <c r="T552" s="28">
        <v>10612.078100000001</v>
      </c>
      <c r="U552" s="72" t="s">
        <v>159</v>
      </c>
      <c r="V552" s="32" t="s">
        <v>534</v>
      </c>
      <c r="W552" s="95" t="s">
        <v>101</v>
      </c>
      <c r="X552" s="32">
        <v>0</v>
      </c>
    </row>
    <row r="553" spans="1:24" ht="36">
      <c r="A553" s="26">
        <v>538</v>
      </c>
      <c r="B553" s="54" t="s">
        <v>321</v>
      </c>
      <c r="C553" s="25">
        <v>256</v>
      </c>
      <c r="D553" s="25" t="s">
        <v>35</v>
      </c>
      <c r="E553" s="103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1" t="s">
        <v>235</v>
      </c>
      <c r="O553" s="32" t="s">
        <v>315</v>
      </c>
      <c r="P553" s="28">
        <v>820</v>
      </c>
      <c r="Q553" s="28">
        <v>319</v>
      </c>
      <c r="R553" s="28">
        <f t="shared" si="100"/>
        <v>261580</v>
      </c>
      <c r="S553" s="28">
        <v>27317.100000000002</v>
      </c>
      <c r="T553" s="28">
        <v>29229.297000000002</v>
      </c>
      <c r="U553" s="72" t="s">
        <v>159</v>
      </c>
      <c r="V553" s="32" t="s">
        <v>534</v>
      </c>
      <c r="W553" s="95" t="s">
        <v>101</v>
      </c>
      <c r="X553" s="32">
        <v>0</v>
      </c>
    </row>
    <row r="554" spans="1:24" ht="36">
      <c r="A554" s="26">
        <v>539</v>
      </c>
      <c r="B554" s="54" t="s">
        <v>321</v>
      </c>
      <c r="C554" s="25">
        <v>256</v>
      </c>
      <c r="D554" s="25" t="s">
        <v>35</v>
      </c>
      <c r="E554" s="103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1" t="s">
        <v>235</v>
      </c>
      <c r="O554" s="32" t="s">
        <v>315</v>
      </c>
      <c r="P554" s="28">
        <v>70</v>
      </c>
      <c r="Q554" s="28">
        <v>333</v>
      </c>
      <c r="R554" s="28">
        <f t="shared" si="100"/>
        <v>23310</v>
      </c>
      <c r="S554" s="28">
        <v>2484.54</v>
      </c>
      <c r="T554" s="28">
        <v>2658.4578000000001</v>
      </c>
      <c r="U554" s="72" t="s">
        <v>159</v>
      </c>
      <c r="V554" s="32" t="s">
        <v>534</v>
      </c>
      <c r="W554" s="95" t="s">
        <v>101</v>
      </c>
      <c r="X554" s="32">
        <v>0</v>
      </c>
    </row>
    <row r="555" spans="1:24" ht="36">
      <c r="A555" s="26">
        <v>540</v>
      </c>
      <c r="B555" s="54" t="s">
        <v>321</v>
      </c>
      <c r="C555" s="25">
        <v>256</v>
      </c>
      <c r="D555" s="25" t="s">
        <v>35</v>
      </c>
      <c r="E555" s="103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1" t="s">
        <v>235</v>
      </c>
      <c r="O555" s="32" t="s">
        <v>315</v>
      </c>
      <c r="P555" s="28">
        <v>160</v>
      </c>
      <c r="Q555" s="28">
        <v>359</v>
      </c>
      <c r="R555" s="28">
        <f t="shared" si="100"/>
        <v>57440</v>
      </c>
      <c r="S555" s="28">
        <v>4883.4800000000005</v>
      </c>
      <c r="T555" s="28">
        <v>5225.3236000000006</v>
      </c>
      <c r="U555" s="72" t="s">
        <v>159</v>
      </c>
      <c r="V555" s="32" t="s">
        <v>534</v>
      </c>
      <c r="W555" s="95" t="s">
        <v>101</v>
      </c>
      <c r="X555" s="32">
        <v>0</v>
      </c>
    </row>
    <row r="556" spans="1:24" ht="36">
      <c r="A556" s="26">
        <v>541</v>
      </c>
      <c r="B556" s="54" t="s">
        <v>321</v>
      </c>
      <c r="C556" s="25">
        <v>256</v>
      </c>
      <c r="D556" s="25" t="s">
        <v>35</v>
      </c>
      <c r="E556" s="103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1" t="s">
        <v>235</v>
      </c>
      <c r="O556" s="32" t="s">
        <v>315</v>
      </c>
      <c r="P556" s="28">
        <v>133</v>
      </c>
      <c r="Q556" s="28">
        <v>1000</v>
      </c>
      <c r="R556" s="28">
        <f t="shared" si="100"/>
        <v>133000</v>
      </c>
      <c r="S556" s="28">
        <v>12326.400000000001</v>
      </c>
      <c r="T556" s="28">
        <v>13189.248000000003</v>
      </c>
      <c r="U556" s="72" t="s">
        <v>159</v>
      </c>
      <c r="V556" s="32" t="s">
        <v>534</v>
      </c>
      <c r="W556" s="95" t="s">
        <v>101</v>
      </c>
      <c r="X556" s="32">
        <v>0</v>
      </c>
    </row>
    <row r="557" spans="1:24" ht="36">
      <c r="A557" s="26">
        <v>542</v>
      </c>
      <c r="B557" s="54" t="s">
        <v>321</v>
      </c>
      <c r="C557" s="25">
        <v>256</v>
      </c>
      <c r="D557" s="25" t="s">
        <v>35</v>
      </c>
      <c r="E557" s="103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1" t="s">
        <v>235</v>
      </c>
      <c r="O557" s="32" t="s">
        <v>315</v>
      </c>
      <c r="P557" s="28">
        <v>490</v>
      </c>
      <c r="Q557" s="28">
        <v>575</v>
      </c>
      <c r="R557" s="28">
        <f t="shared" si="100"/>
        <v>281750</v>
      </c>
      <c r="S557" s="28">
        <v>30131.200000000001</v>
      </c>
      <c r="T557" s="28">
        <v>32240.384000000002</v>
      </c>
      <c r="U557" s="72" t="s">
        <v>159</v>
      </c>
      <c r="V557" s="32" t="s">
        <v>534</v>
      </c>
      <c r="W557" s="95" t="s">
        <v>101</v>
      </c>
      <c r="X557" s="32">
        <v>0</v>
      </c>
    </row>
    <row r="558" spans="1:24" ht="36">
      <c r="A558" s="26">
        <v>543</v>
      </c>
      <c r="B558" s="54" t="s">
        <v>321</v>
      </c>
      <c r="C558" s="25">
        <v>256</v>
      </c>
      <c r="D558" s="25" t="s">
        <v>35</v>
      </c>
      <c r="E558" s="103" t="s">
        <v>35</v>
      </c>
      <c r="F558" s="32" t="s">
        <v>210</v>
      </c>
      <c r="G558" s="32" t="s">
        <v>218</v>
      </c>
      <c r="H558" s="32" t="s">
        <v>199</v>
      </c>
      <c r="I558" s="32" t="s">
        <v>2027</v>
      </c>
      <c r="J558" s="32" t="s">
        <v>2026</v>
      </c>
      <c r="K558" s="32" t="s">
        <v>2027</v>
      </c>
      <c r="L558" s="32" t="s">
        <v>2026</v>
      </c>
      <c r="M558" s="32" t="s">
        <v>326</v>
      </c>
      <c r="N558" s="91" t="s">
        <v>235</v>
      </c>
      <c r="O558" s="32" t="s">
        <v>315</v>
      </c>
      <c r="P558" s="28">
        <v>1274</v>
      </c>
      <c r="Q558" s="28">
        <v>80</v>
      </c>
      <c r="R558" s="28">
        <f t="shared" si="100"/>
        <v>101920</v>
      </c>
      <c r="S558" s="28">
        <v>7639.8</v>
      </c>
      <c r="T558" s="28">
        <v>8174.5860000000002</v>
      </c>
      <c r="U558" s="72" t="s">
        <v>159</v>
      </c>
      <c r="V558" s="32" t="s">
        <v>534</v>
      </c>
      <c r="W558" s="95" t="s">
        <v>101</v>
      </c>
      <c r="X558" s="32">
        <v>0</v>
      </c>
    </row>
    <row r="559" spans="1:24" ht="36">
      <c r="A559" s="26">
        <v>544</v>
      </c>
      <c r="B559" s="54" t="s">
        <v>321</v>
      </c>
      <c r="C559" s="25">
        <v>256</v>
      </c>
      <c r="D559" s="25" t="s">
        <v>35</v>
      </c>
      <c r="E559" s="103" t="s">
        <v>35</v>
      </c>
      <c r="F559" s="32" t="s">
        <v>210</v>
      </c>
      <c r="G559" s="32" t="s">
        <v>218</v>
      </c>
      <c r="H559" s="32" t="s">
        <v>199</v>
      </c>
      <c r="I559" s="32" t="s">
        <v>2029</v>
      </c>
      <c r="J559" s="32" t="s">
        <v>2028</v>
      </c>
      <c r="K559" s="32" t="s">
        <v>2029</v>
      </c>
      <c r="L559" s="32" t="s">
        <v>2028</v>
      </c>
      <c r="M559" s="32" t="s">
        <v>326</v>
      </c>
      <c r="N559" s="91" t="s">
        <v>235</v>
      </c>
      <c r="O559" s="32" t="s">
        <v>315</v>
      </c>
      <c r="P559" s="28">
        <v>1274</v>
      </c>
      <c r="Q559" s="28">
        <v>130</v>
      </c>
      <c r="R559" s="28">
        <f t="shared" si="100"/>
        <v>165620</v>
      </c>
      <c r="S559" s="28">
        <v>14380.800000000001</v>
      </c>
      <c r="T559" s="28">
        <v>15387.456000000002</v>
      </c>
      <c r="U559" s="72" t="s">
        <v>159</v>
      </c>
      <c r="V559" s="32" t="s">
        <v>534</v>
      </c>
      <c r="W559" s="95" t="s">
        <v>101</v>
      </c>
      <c r="X559" s="32">
        <v>0</v>
      </c>
    </row>
    <row r="560" spans="1:24" ht="36">
      <c r="A560" s="26">
        <v>545</v>
      </c>
      <c r="B560" s="54" t="s">
        <v>321</v>
      </c>
      <c r="C560" s="25">
        <v>256</v>
      </c>
      <c r="D560" s="25" t="s">
        <v>35</v>
      </c>
      <c r="E560" s="103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1" t="s">
        <v>235</v>
      </c>
      <c r="O560" s="32" t="s">
        <v>145</v>
      </c>
      <c r="P560" s="28">
        <v>7010</v>
      </c>
      <c r="Q560" s="28">
        <v>14.5</v>
      </c>
      <c r="R560" s="28">
        <f t="shared" si="100"/>
        <v>101645</v>
      </c>
      <c r="S560" s="28">
        <v>10987.83</v>
      </c>
      <c r="T560" s="28">
        <v>11756.9781</v>
      </c>
      <c r="U560" s="72" t="s">
        <v>159</v>
      </c>
      <c r="V560" s="32" t="s">
        <v>534</v>
      </c>
      <c r="W560" s="95" t="s">
        <v>101</v>
      </c>
      <c r="X560" s="32">
        <v>0</v>
      </c>
    </row>
    <row r="561" spans="1:24" ht="36">
      <c r="A561" s="26">
        <v>546</v>
      </c>
      <c r="B561" s="54" t="s">
        <v>321</v>
      </c>
      <c r="C561" s="25">
        <v>256</v>
      </c>
      <c r="D561" s="25" t="s">
        <v>35</v>
      </c>
      <c r="E561" s="103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1" t="s">
        <v>235</v>
      </c>
      <c r="O561" s="32" t="s">
        <v>315</v>
      </c>
      <c r="P561" s="28">
        <v>420</v>
      </c>
      <c r="Q561" s="28">
        <v>500</v>
      </c>
      <c r="R561" s="28">
        <f t="shared" si="100"/>
        <v>210000</v>
      </c>
      <c r="S561" s="28">
        <v>9880.380000000001</v>
      </c>
      <c r="T561" s="28">
        <v>10572.006600000002</v>
      </c>
      <c r="U561" s="72" t="s">
        <v>159</v>
      </c>
      <c r="V561" s="32" t="s">
        <v>534</v>
      </c>
      <c r="W561" s="95" t="s">
        <v>101</v>
      </c>
      <c r="X561" s="32">
        <v>0</v>
      </c>
    </row>
    <row r="562" spans="1:24" ht="36">
      <c r="A562" s="26">
        <v>547</v>
      </c>
      <c r="B562" s="54" t="s">
        <v>321</v>
      </c>
      <c r="C562" s="25">
        <v>256</v>
      </c>
      <c r="D562" s="25" t="s">
        <v>35</v>
      </c>
      <c r="E562" s="103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1" t="s">
        <v>235</v>
      </c>
      <c r="O562" s="32" t="s">
        <v>315</v>
      </c>
      <c r="P562" s="28">
        <v>390</v>
      </c>
      <c r="Q562" s="28">
        <v>570</v>
      </c>
      <c r="R562" s="28">
        <f t="shared" si="100"/>
        <v>222300</v>
      </c>
      <c r="S562" s="28">
        <v>8840.34</v>
      </c>
      <c r="T562" s="28">
        <v>9459.1638000000003</v>
      </c>
      <c r="U562" s="72" t="s">
        <v>159</v>
      </c>
      <c r="V562" s="32" t="s">
        <v>534</v>
      </c>
      <c r="W562" s="95" t="s">
        <v>101</v>
      </c>
      <c r="X562" s="32">
        <v>0</v>
      </c>
    </row>
    <row r="563" spans="1:24" ht="36">
      <c r="A563" s="26">
        <v>548</v>
      </c>
      <c r="B563" s="54" t="s">
        <v>321</v>
      </c>
      <c r="C563" s="25">
        <v>256</v>
      </c>
      <c r="D563" s="25" t="s">
        <v>35</v>
      </c>
      <c r="E563" s="103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1" t="s">
        <v>235</v>
      </c>
      <c r="O563" s="32" t="s">
        <v>315</v>
      </c>
      <c r="P563" s="28">
        <v>1500</v>
      </c>
      <c r="Q563" s="28">
        <v>180</v>
      </c>
      <c r="R563" s="28">
        <f t="shared" si="100"/>
        <v>270000</v>
      </c>
      <c r="S563" s="28">
        <v>15065.6</v>
      </c>
      <c r="T563" s="28">
        <v>16120.192000000001</v>
      </c>
      <c r="U563" s="72" t="s">
        <v>159</v>
      </c>
      <c r="V563" s="32" t="s">
        <v>534</v>
      </c>
      <c r="W563" s="95" t="s">
        <v>101</v>
      </c>
      <c r="X563" s="32">
        <v>0</v>
      </c>
    </row>
    <row r="564" spans="1:24" ht="36">
      <c r="A564" s="26">
        <v>549</v>
      </c>
      <c r="B564" s="54" t="s">
        <v>321</v>
      </c>
      <c r="C564" s="25">
        <v>256</v>
      </c>
      <c r="D564" s="25" t="s">
        <v>35</v>
      </c>
      <c r="E564" s="103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1" t="s">
        <v>235</v>
      </c>
      <c r="O564" s="32" t="s">
        <v>315</v>
      </c>
      <c r="P564" s="28">
        <v>355</v>
      </c>
      <c r="Q564" s="28">
        <v>247</v>
      </c>
      <c r="R564" s="28">
        <f t="shared" si="100"/>
        <v>87685</v>
      </c>
      <c r="S564" s="28">
        <v>10912.93</v>
      </c>
      <c r="T564" s="28">
        <v>11676.8351</v>
      </c>
      <c r="U564" s="72" t="s">
        <v>159</v>
      </c>
      <c r="V564" s="32" t="s">
        <v>534</v>
      </c>
      <c r="W564" s="95" t="s">
        <v>101</v>
      </c>
      <c r="X564" s="32">
        <v>0</v>
      </c>
    </row>
    <row r="565" spans="1:24" ht="36">
      <c r="A565" s="26">
        <v>550</v>
      </c>
      <c r="B565" s="54" t="s">
        <v>321</v>
      </c>
      <c r="C565" s="25">
        <v>256</v>
      </c>
      <c r="D565" s="25" t="s">
        <v>35</v>
      </c>
      <c r="E565" s="103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1" t="s">
        <v>235</v>
      </c>
      <c r="O565" s="32" t="s">
        <v>315</v>
      </c>
      <c r="P565" s="28">
        <v>180</v>
      </c>
      <c r="Q565" s="28">
        <v>240</v>
      </c>
      <c r="R565" s="28">
        <f t="shared" si="100"/>
        <v>43200</v>
      </c>
      <c r="S565" s="28">
        <v>17415.32</v>
      </c>
      <c r="T565" s="28">
        <v>18634.392400000001</v>
      </c>
      <c r="U565" s="72" t="s">
        <v>159</v>
      </c>
      <c r="V565" s="32" t="s">
        <v>534</v>
      </c>
      <c r="W565" s="95" t="s">
        <v>101</v>
      </c>
      <c r="X565" s="32">
        <v>0</v>
      </c>
    </row>
    <row r="566" spans="1:24" ht="36">
      <c r="A566" s="26">
        <v>551</v>
      </c>
      <c r="B566" s="54" t="s">
        <v>321</v>
      </c>
      <c r="C566" s="25">
        <v>256</v>
      </c>
      <c r="D566" s="25" t="s">
        <v>35</v>
      </c>
      <c r="E566" s="103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1" t="s">
        <v>235</v>
      </c>
      <c r="O566" s="32" t="s">
        <v>315</v>
      </c>
      <c r="P566" s="28">
        <v>140</v>
      </c>
      <c r="Q566" s="28">
        <v>980</v>
      </c>
      <c r="R566" s="28">
        <f t="shared" si="100"/>
        <v>137200</v>
      </c>
      <c r="S566" s="28">
        <v>16692</v>
      </c>
      <c r="T566" s="28">
        <v>17860.440000000002</v>
      </c>
      <c r="U566" s="72" t="s">
        <v>159</v>
      </c>
      <c r="V566" s="32" t="s">
        <v>534</v>
      </c>
      <c r="W566" s="95" t="s">
        <v>101</v>
      </c>
      <c r="X566" s="32">
        <v>0</v>
      </c>
    </row>
    <row r="567" spans="1:24" ht="36">
      <c r="A567" s="26">
        <v>552</v>
      </c>
      <c r="B567" s="54" t="s">
        <v>321</v>
      </c>
      <c r="C567" s="25">
        <v>256</v>
      </c>
      <c r="D567" s="25" t="s">
        <v>35</v>
      </c>
      <c r="E567" s="103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1" t="s">
        <v>235</v>
      </c>
      <c r="O567" s="32" t="s">
        <v>315</v>
      </c>
      <c r="P567" s="28">
        <v>310</v>
      </c>
      <c r="Q567" s="28">
        <v>408</v>
      </c>
      <c r="R567" s="28">
        <f t="shared" si="100"/>
        <v>126480</v>
      </c>
      <c r="S567" s="28">
        <v>9790.5</v>
      </c>
      <c r="T567" s="28">
        <v>10475.835000000001</v>
      </c>
      <c r="U567" s="72" t="s">
        <v>159</v>
      </c>
      <c r="V567" s="32" t="s">
        <v>534</v>
      </c>
      <c r="W567" s="95" t="s">
        <v>101</v>
      </c>
      <c r="X567" s="32">
        <v>0</v>
      </c>
    </row>
    <row r="568" spans="1:24" ht="36">
      <c r="A568" s="26">
        <v>553</v>
      </c>
      <c r="B568" s="54" t="s">
        <v>321</v>
      </c>
      <c r="C568" s="25">
        <v>256</v>
      </c>
      <c r="D568" s="25" t="s">
        <v>35</v>
      </c>
      <c r="E568" s="103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1" t="s">
        <v>235</v>
      </c>
      <c r="O568" s="32" t="s">
        <v>315</v>
      </c>
      <c r="P568" s="28">
        <v>602</v>
      </c>
      <c r="Q568" s="28">
        <v>248</v>
      </c>
      <c r="R568" s="28">
        <f t="shared" si="100"/>
        <v>149296</v>
      </c>
      <c r="S568" s="28">
        <v>13297.960000000001</v>
      </c>
      <c r="T568" s="28">
        <v>14228.817200000001</v>
      </c>
      <c r="U568" s="72" t="s">
        <v>159</v>
      </c>
      <c r="V568" s="32" t="s">
        <v>534</v>
      </c>
      <c r="W568" s="95" t="s">
        <v>101</v>
      </c>
      <c r="X568" s="32">
        <v>0</v>
      </c>
    </row>
    <row r="569" spans="1:24" ht="36">
      <c r="A569" s="26">
        <v>554</v>
      </c>
      <c r="B569" s="54" t="s">
        <v>321</v>
      </c>
      <c r="C569" s="25">
        <v>256</v>
      </c>
      <c r="D569" s="25" t="s">
        <v>35</v>
      </c>
      <c r="E569" s="103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1" t="s">
        <v>235</v>
      </c>
      <c r="O569" s="32" t="s">
        <v>315</v>
      </c>
      <c r="P569" s="28">
        <v>35</v>
      </c>
      <c r="Q569" s="28">
        <v>400</v>
      </c>
      <c r="R569" s="28">
        <f t="shared" si="100"/>
        <v>14000</v>
      </c>
      <c r="S569" s="28">
        <v>1187.7</v>
      </c>
      <c r="T569" s="28">
        <v>1270.8390000000002</v>
      </c>
      <c r="U569" s="72" t="s">
        <v>159</v>
      </c>
      <c r="V569" s="32" t="s">
        <v>534</v>
      </c>
      <c r="W569" s="95" t="s">
        <v>101</v>
      </c>
      <c r="X569" s="32">
        <v>0</v>
      </c>
    </row>
    <row r="570" spans="1:24" ht="36">
      <c r="A570" s="26">
        <v>555</v>
      </c>
      <c r="B570" s="54" t="s">
        <v>321</v>
      </c>
      <c r="C570" s="25">
        <v>256</v>
      </c>
      <c r="D570" s="25" t="s">
        <v>35</v>
      </c>
      <c r="E570" s="103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1" t="s">
        <v>235</v>
      </c>
      <c r="O570" s="32" t="s">
        <v>315</v>
      </c>
      <c r="P570" s="28">
        <v>18</v>
      </c>
      <c r="Q570" s="28">
        <v>950</v>
      </c>
      <c r="R570" s="28">
        <f t="shared" si="100"/>
        <v>17100</v>
      </c>
      <c r="S570" s="28">
        <v>2118.6</v>
      </c>
      <c r="T570" s="28">
        <v>2266.902</v>
      </c>
      <c r="U570" s="72" t="s">
        <v>159</v>
      </c>
      <c r="V570" s="32" t="s">
        <v>534</v>
      </c>
      <c r="W570" s="95" t="s">
        <v>101</v>
      </c>
      <c r="X570" s="32">
        <v>0</v>
      </c>
    </row>
    <row r="571" spans="1:24" ht="36">
      <c r="A571" s="26">
        <v>556</v>
      </c>
      <c r="B571" s="54" t="s">
        <v>321</v>
      </c>
      <c r="C571" s="25">
        <v>256</v>
      </c>
      <c r="D571" s="25" t="s">
        <v>35</v>
      </c>
      <c r="E571" s="103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1" t="s">
        <v>235</v>
      </c>
      <c r="O571" s="32" t="s">
        <v>315</v>
      </c>
      <c r="P571" s="28">
        <v>177</v>
      </c>
      <c r="Q571" s="28">
        <v>720</v>
      </c>
      <c r="R571" s="28">
        <f t="shared" si="100"/>
        <v>127440</v>
      </c>
      <c r="S571" s="28">
        <v>3691.5</v>
      </c>
      <c r="T571" s="28">
        <v>3949.9050000000002</v>
      </c>
      <c r="U571" s="72" t="s">
        <v>159</v>
      </c>
      <c r="V571" s="32" t="s">
        <v>534</v>
      </c>
      <c r="W571" s="95" t="s">
        <v>101</v>
      </c>
      <c r="X571" s="32">
        <v>0</v>
      </c>
    </row>
    <row r="572" spans="1:24" ht="36">
      <c r="A572" s="26">
        <v>557</v>
      </c>
      <c r="B572" s="54" t="s">
        <v>321</v>
      </c>
      <c r="C572" s="25">
        <v>256</v>
      </c>
      <c r="D572" s="25" t="s">
        <v>35</v>
      </c>
      <c r="E572" s="103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1" t="s">
        <v>235</v>
      </c>
      <c r="O572" s="32" t="s">
        <v>315</v>
      </c>
      <c r="P572" s="28">
        <v>325</v>
      </c>
      <c r="Q572" s="28">
        <v>400</v>
      </c>
      <c r="R572" s="28">
        <f t="shared" si="100"/>
        <v>130000</v>
      </c>
      <c r="S572" s="28">
        <v>9929.6</v>
      </c>
      <c r="T572" s="28">
        <v>10624.672</v>
      </c>
      <c r="U572" s="72" t="s">
        <v>159</v>
      </c>
      <c r="V572" s="32" t="s">
        <v>534</v>
      </c>
      <c r="W572" s="95" t="s">
        <v>101</v>
      </c>
      <c r="X572" s="32">
        <v>0</v>
      </c>
    </row>
    <row r="573" spans="1:24" ht="36">
      <c r="A573" s="26">
        <v>558</v>
      </c>
      <c r="B573" s="54" t="s">
        <v>321</v>
      </c>
      <c r="C573" s="25">
        <v>256</v>
      </c>
      <c r="D573" s="25" t="s">
        <v>35</v>
      </c>
      <c r="E573" s="103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1" t="s">
        <v>235</v>
      </c>
      <c r="O573" s="32" t="s">
        <v>315</v>
      </c>
      <c r="P573" s="28">
        <v>71</v>
      </c>
      <c r="Q573" s="28">
        <v>950</v>
      </c>
      <c r="R573" s="28">
        <f t="shared" si="100"/>
        <v>67450</v>
      </c>
      <c r="S573" s="28">
        <v>4051.0200000000004</v>
      </c>
      <c r="T573" s="28">
        <v>4334.5914000000012</v>
      </c>
      <c r="U573" s="72" t="s">
        <v>159</v>
      </c>
      <c r="V573" s="32" t="s">
        <v>534</v>
      </c>
      <c r="W573" s="95" t="s">
        <v>101</v>
      </c>
      <c r="X573" s="32">
        <v>0</v>
      </c>
    </row>
    <row r="574" spans="1:24" ht="36">
      <c r="A574" s="26">
        <v>559</v>
      </c>
      <c r="B574" s="54" t="s">
        <v>321</v>
      </c>
      <c r="C574" s="25">
        <v>256</v>
      </c>
      <c r="D574" s="25" t="s">
        <v>35</v>
      </c>
      <c r="E574" s="103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1" t="s">
        <v>235</v>
      </c>
      <c r="O574" s="32" t="s">
        <v>315</v>
      </c>
      <c r="P574" s="28">
        <v>71</v>
      </c>
      <c r="Q574" s="28">
        <v>1050</v>
      </c>
      <c r="R574" s="28">
        <f t="shared" si="100"/>
        <v>74550</v>
      </c>
      <c r="S574" s="28">
        <v>4095.96</v>
      </c>
      <c r="T574" s="28">
        <v>4382.6772000000001</v>
      </c>
      <c r="U574" s="72" t="s">
        <v>159</v>
      </c>
      <c r="V574" s="32" t="s">
        <v>534</v>
      </c>
      <c r="W574" s="95" t="s">
        <v>101</v>
      </c>
      <c r="X574" s="32">
        <v>0</v>
      </c>
    </row>
    <row r="575" spans="1:24" ht="36">
      <c r="A575" s="26">
        <v>560</v>
      </c>
      <c r="B575" s="54" t="s">
        <v>321</v>
      </c>
      <c r="C575" s="25">
        <v>256</v>
      </c>
      <c r="D575" s="25" t="s">
        <v>35</v>
      </c>
      <c r="E575" s="103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1" t="s">
        <v>235</v>
      </c>
      <c r="O575" s="32" t="s">
        <v>315</v>
      </c>
      <c r="P575" s="28">
        <v>71</v>
      </c>
      <c r="Q575" s="28">
        <v>1050</v>
      </c>
      <c r="R575" s="28">
        <f t="shared" si="100"/>
        <v>74550</v>
      </c>
      <c r="S575" s="28">
        <v>4095.96</v>
      </c>
      <c r="T575" s="28">
        <v>4382.6772000000001</v>
      </c>
      <c r="U575" s="72" t="s">
        <v>159</v>
      </c>
      <c r="V575" s="32" t="s">
        <v>534</v>
      </c>
      <c r="W575" s="95" t="s">
        <v>101</v>
      </c>
      <c r="X575" s="32">
        <v>0</v>
      </c>
    </row>
    <row r="576" spans="1:24" ht="36">
      <c r="A576" s="26">
        <v>561</v>
      </c>
      <c r="B576" s="54" t="s">
        <v>321</v>
      </c>
      <c r="C576" s="25">
        <v>256</v>
      </c>
      <c r="D576" s="25" t="s">
        <v>35</v>
      </c>
      <c r="E576" s="103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1" t="s">
        <v>235</v>
      </c>
      <c r="O576" s="32" t="s">
        <v>315</v>
      </c>
      <c r="P576" s="28">
        <v>14</v>
      </c>
      <c r="Q576" s="28">
        <v>450</v>
      </c>
      <c r="R576" s="28">
        <f t="shared" si="100"/>
        <v>6300</v>
      </c>
      <c r="S576" s="28">
        <v>6657.54</v>
      </c>
      <c r="T576" s="28">
        <v>7123.5678000000007</v>
      </c>
      <c r="U576" s="72" t="s">
        <v>159</v>
      </c>
      <c r="V576" s="32" t="s">
        <v>534</v>
      </c>
      <c r="W576" s="95" t="s">
        <v>101</v>
      </c>
      <c r="X576" s="32">
        <v>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3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1" t="s">
        <v>235</v>
      </c>
      <c r="O577" s="32" t="s">
        <v>315</v>
      </c>
      <c r="P577" s="28">
        <v>118</v>
      </c>
      <c r="Q577" s="28">
        <v>430</v>
      </c>
      <c r="R577" s="28">
        <f t="shared" si="100"/>
        <v>50740</v>
      </c>
      <c r="S577" s="28">
        <f>R577*1.07</f>
        <v>54291.8</v>
      </c>
      <c r="T577" s="28">
        <f>S577*1.07</f>
        <v>58092.22600000001</v>
      </c>
      <c r="U577" s="72" t="s">
        <v>157</v>
      </c>
      <c r="V577" s="32" t="s">
        <v>543</v>
      </c>
      <c r="W577" s="95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3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1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101">R578*1.07</f>
        <v>33705</v>
      </c>
      <c r="T578" s="28">
        <f t="shared" si="101"/>
        <v>36064.35</v>
      </c>
      <c r="U578" s="72" t="s">
        <v>157</v>
      </c>
      <c r="V578" s="32" t="s">
        <v>543</v>
      </c>
      <c r="W578" s="95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3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1" t="s">
        <v>235</v>
      </c>
      <c r="O579" s="32" t="s">
        <v>315</v>
      </c>
      <c r="P579" s="28">
        <v>271</v>
      </c>
      <c r="Q579" s="28">
        <v>64</v>
      </c>
      <c r="R579" s="28">
        <f t="shared" si="100"/>
        <v>17344</v>
      </c>
      <c r="S579" s="28">
        <f t="shared" si="101"/>
        <v>18558.080000000002</v>
      </c>
      <c r="T579" s="28">
        <f t="shared" si="101"/>
        <v>19857.145600000003</v>
      </c>
      <c r="U579" s="72" t="s">
        <v>157</v>
      </c>
      <c r="V579" s="32" t="s">
        <v>543</v>
      </c>
      <c r="W579" s="95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3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1" t="s">
        <v>235</v>
      </c>
      <c r="O580" s="32" t="s">
        <v>315</v>
      </c>
      <c r="P580" s="28">
        <v>359</v>
      </c>
      <c r="Q580" s="28">
        <v>65</v>
      </c>
      <c r="R580" s="28">
        <f t="shared" si="100"/>
        <v>23335</v>
      </c>
      <c r="S580" s="28">
        <f t="shared" si="101"/>
        <v>24968.45</v>
      </c>
      <c r="T580" s="28">
        <f t="shared" si="101"/>
        <v>26716.241500000004</v>
      </c>
      <c r="U580" s="72" t="s">
        <v>157</v>
      </c>
      <c r="V580" s="32" t="s">
        <v>543</v>
      </c>
      <c r="W580" s="95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3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1" t="s">
        <v>235</v>
      </c>
      <c r="O581" s="32" t="s">
        <v>315</v>
      </c>
      <c r="P581" s="28">
        <v>181</v>
      </c>
      <c r="Q581" s="28">
        <v>520</v>
      </c>
      <c r="R581" s="28">
        <f t="shared" si="100"/>
        <v>94120</v>
      </c>
      <c r="S581" s="28">
        <f t="shared" si="101"/>
        <v>100708.40000000001</v>
      </c>
      <c r="T581" s="28">
        <f t="shared" si="101"/>
        <v>107757.98800000001</v>
      </c>
      <c r="U581" s="72" t="s">
        <v>157</v>
      </c>
      <c r="V581" s="32" t="s">
        <v>543</v>
      </c>
      <c r="W581" s="95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3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1" t="s">
        <v>235</v>
      </c>
      <c r="O582" s="32" t="s">
        <v>315</v>
      </c>
      <c r="P582" s="28">
        <v>172</v>
      </c>
      <c r="Q582" s="28">
        <v>560</v>
      </c>
      <c r="R582" s="28">
        <f t="shared" si="100"/>
        <v>96320</v>
      </c>
      <c r="S582" s="28">
        <f t="shared" si="101"/>
        <v>103062.40000000001</v>
      </c>
      <c r="T582" s="28">
        <f t="shared" si="101"/>
        <v>110276.76800000001</v>
      </c>
      <c r="U582" s="72" t="s">
        <v>157</v>
      </c>
      <c r="V582" s="32" t="s">
        <v>543</v>
      </c>
      <c r="W582" s="95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3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1" t="s">
        <v>235</v>
      </c>
      <c r="O583" s="32" t="s">
        <v>315</v>
      </c>
      <c r="P583" s="28">
        <v>373</v>
      </c>
      <c r="Q583" s="28">
        <v>180</v>
      </c>
      <c r="R583" s="28">
        <f t="shared" si="100"/>
        <v>67140</v>
      </c>
      <c r="S583" s="28">
        <f t="shared" si="101"/>
        <v>71839.8</v>
      </c>
      <c r="T583" s="28">
        <f t="shared" si="101"/>
        <v>76868.58600000001</v>
      </c>
      <c r="U583" s="72" t="s">
        <v>157</v>
      </c>
      <c r="V583" s="32" t="s">
        <v>543</v>
      </c>
      <c r="W583" s="95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3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1" t="s">
        <v>235</v>
      </c>
      <c r="O584" s="32" t="s">
        <v>315</v>
      </c>
      <c r="P584" s="28">
        <v>87</v>
      </c>
      <c r="Q584" s="28">
        <v>54</v>
      </c>
      <c r="R584" s="28">
        <f t="shared" si="100"/>
        <v>4698</v>
      </c>
      <c r="S584" s="28">
        <f t="shared" si="101"/>
        <v>5026.8600000000006</v>
      </c>
      <c r="T584" s="28">
        <f t="shared" si="101"/>
        <v>5378.7402000000011</v>
      </c>
      <c r="U584" s="72" t="s">
        <v>157</v>
      </c>
      <c r="V584" s="32" t="s">
        <v>543</v>
      </c>
      <c r="W584" s="95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3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1" t="s">
        <v>235</v>
      </c>
      <c r="O585" s="32" t="s">
        <v>315</v>
      </c>
      <c r="P585" s="28">
        <v>117</v>
      </c>
      <c r="Q585" s="28">
        <v>420</v>
      </c>
      <c r="R585" s="28">
        <f t="shared" si="100"/>
        <v>49140</v>
      </c>
      <c r="S585" s="28">
        <f t="shared" si="101"/>
        <v>52579.8</v>
      </c>
      <c r="T585" s="28">
        <f t="shared" si="101"/>
        <v>56260.386000000006</v>
      </c>
      <c r="U585" s="72" t="s">
        <v>157</v>
      </c>
      <c r="V585" s="32" t="s">
        <v>543</v>
      </c>
      <c r="W585" s="95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3" t="s">
        <v>35</v>
      </c>
      <c r="F586" s="32" t="s">
        <v>210</v>
      </c>
      <c r="G586" s="32" t="s">
        <v>218</v>
      </c>
      <c r="H586" s="32" t="s">
        <v>171</v>
      </c>
      <c r="I586" s="32" t="s">
        <v>2022</v>
      </c>
      <c r="J586" s="32" t="s">
        <v>2021</v>
      </c>
      <c r="K586" s="32" t="s">
        <v>2022</v>
      </c>
      <c r="L586" s="32" t="s">
        <v>2021</v>
      </c>
      <c r="M586" s="32" t="s">
        <v>326</v>
      </c>
      <c r="N586" s="91" t="s">
        <v>235</v>
      </c>
      <c r="O586" s="32" t="s">
        <v>313</v>
      </c>
      <c r="P586" s="28">
        <v>1095</v>
      </c>
      <c r="Q586" s="28">
        <v>115</v>
      </c>
      <c r="R586" s="28">
        <f t="shared" si="100"/>
        <v>125925</v>
      </c>
      <c r="S586" s="28">
        <f t="shared" si="101"/>
        <v>134739.75</v>
      </c>
      <c r="T586" s="28">
        <f t="shared" si="101"/>
        <v>144171.5325</v>
      </c>
      <c r="U586" s="72" t="s">
        <v>157</v>
      </c>
      <c r="V586" s="32" t="s">
        <v>543</v>
      </c>
      <c r="W586" s="95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3" t="s">
        <v>35</v>
      </c>
      <c r="F587" s="32" t="s">
        <v>210</v>
      </c>
      <c r="G587" s="32" t="s">
        <v>218</v>
      </c>
      <c r="H587" s="32" t="s">
        <v>271</v>
      </c>
      <c r="I587" s="32" t="s">
        <v>2024</v>
      </c>
      <c r="J587" s="32" t="s">
        <v>2023</v>
      </c>
      <c r="K587" s="32" t="s">
        <v>2024</v>
      </c>
      <c r="L587" s="32" t="s">
        <v>2023</v>
      </c>
      <c r="M587" s="32" t="s">
        <v>326</v>
      </c>
      <c r="N587" s="91" t="s">
        <v>235</v>
      </c>
      <c r="O587" s="32" t="s">
        <v>313</v>
      </c>
      <c r="P587" s="28">
        <v>710</v>
      </c>
      <c r="Q587" s="28">
        <v>128</v>
      </c>
      <c r="R587" s="28">
        <f t="shared" si="100"/>
        <v>90880</v>
      </c>
      <c r="S587" s="28">
        <f t="shared" si="101"/>
        <v>97241.600000000006</v>
      </c>
      <c r="T587" s="28">
        <f t="shared" si="101"/>
        <v>104048.51200000002</v>
      </c>
      <c r="U587" s="72" t="s">
        <v>157</v>
      </c>
      <c r="V587" s="32" t="s">
        <v>543</v>
      </c>
      <c r="W587" s="95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3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2025</v>
      </c>
      <c r="K588" s="32" t="s">
        <v>541</v>
      </c>
      <c r="L588" s="32" t="s">
        <v>2025</v>
      </c>
      <c r="M588" s="32" t="s">
        <v>326</v>
      </c>
      <c r="N588" s="91" t="s">
        <v>235</v>
      </c>
      <c r="O588" s="32" t="s">
        <v>315</v>
      </c>
      <c r="P588" s="28">
        <v>364</v>
      </c>
      <c r="Q588" s="28">
        <v>1035</v>
      </c>
      <c r="R588" s="28">
        <f t="shared" si="100"/>
        <v>376740</v>
      </c>
      <c r="S588" s="28">
        <f t="shared" si="101"/>
        <v>403111.80000000005</v>
      </c>
      <c r="T588" s="28">
        <f t="shared" si="101"/>
        <v>431329.62600000005</v>
      </c>
      <c r="U588" s="72" t="s">
        <v>157</v>
      </c>
      <c r="V588" s="32" t="s">
        <v>543</v>
      </c>
      <c r="W588" s="95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3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1" t="s">
        <v>235</v>
      </c>
      <c r="O589" s="32" t="s">
        <v>315</v>
      </c>
      <c r="P589" s="28">
        <v>133</v>
      </c>
      <c r="Q589" s="28">
        <v>430</v>
      </c>
      <c r="R589" s="28">
        <f t="shared" si="100"/>
        <v>57190</v>
      </c>
      <c r="S589" s="28">
        <f t="shared" si="101"/>
        <v>61193.3</v>
      </c>
      <c r="T589" s="28">
        <f t="shared" si="101"/>
        <v>65476.831000000006</v>
      </c>
      <c r="U589" s="72" t="s">
        <v>157</v>
      </c>
      <c r="V589" s="32" t="s">
        <v>543</v>
      </c>
      <c r="W589" s="95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3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1" t="s">
        <v>235</v>
      </c>
      <c r="O590" s="32" t="s">
        <v>315</v>
      </c>
      <c r="P590" s="28">
        <v>59</v>
      </c>
      <c r="Q590" s="28">
        <v>487</v>
      </c>
      <c r="R590" s="28">
        <f t="shared" si="100"/>
        <v>28733</v>
      </c>
      <c r="S590" s="28">
        <f t="shared" si="101"/>
        <v>30744.31</v>
      </c>
      <c r="T590" s="28">
        <f t="shared" si="101"/>
        <v>32896.411700000004</v>
      </c>
      <c r="U590" s="72" t="s">
        <v>157</v>
      </c>
      <c r="V590" s="32" t="s">
        <v>543</v>
      </c>
      <c r="W590" s="95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3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1" t="s">
        <v>235</v>
      </c>
      <c r="O591" s="32" t="s">
        <v>315</v>
      </c>
      <c r="P591" s="28">
        <v>58</v>
      </c>
      <c r="Q591" s="28">
        <v>650</v>
      </c>
      <c r="R591" s="28">
        <f t="shared" si="100"/>
        <v>37700</v>
      </c>
      <c r="S591" s="28">
        <f t="shared" si="101"/>
        <v>40339</v>
      </c>
      <c r="T591" s="28">
        <f t="shared" si="101"/>
        <v>43162.73</v>
      </c>
      <c r="U591" s="72" t="s">
        <v>157</v>
      </c>
      <c r="V591" s="32" t="s">
        <v>543</v>
      </c>
      <c r="W591" s="95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3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1" t="s">
        <v>235</v>
      </c>
      <c r="O592" s="32" t="s">
        <v>315</v>
      </c>
      <c r="P592" s="28">
        <v>70</v>
      </c>
      <c r="Q592" s="28">
        <v>960</v>
      </c>
      <c r="R592" s="28">
        <f t="shared" si="100"/>
        <v>67200</v>
      </c>
      <c r="S592" s="28">
        <f t="shared" si="101"/>
        <v>71904</v>
      </c>
      <c r="T592" s="28">
        <f t="shared" si="101"/>
        <v>76937.279999999999</v>
      </c>
      <c r="U592" s="72" t="s">
        <v>157</v>
      </c>
      <c r="V592" s="32" t="s">
        <v>543</v>
      </c>
      <c r="W592" s="95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3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1" t="s">
        <v>235</v>
      </c>
      <c r="O593" s="32" t="s">
        <v>315</v>
      </c>
      <c r="P593" s="28">
        <v>300</v>
      </c>
      <c r="Q593" s="28">
        <v>575</v>
      </c>
      <c r="R593" s="28">
        <f t="shared" si="100"/>
        <v>172500</v>
      </c>
      <c r="S593" s="28">
        <f t="shared" si="101"/>
        <v>184575</v>
      </c>
      <c r="T593" s="28">
        <f t="shared" si="101"/>
        <v>197495.25</v>
      </c>
      <c r="U593" s="72" t="s">
        <v>157</v>
      </c>
      <c r="V593" s="32" t="s">
        <v>543</v>
      </c>
      <c r="W593" s="95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3" t="s">
        <v>35</v>
      </c>
      <c r="F594" s="32" t="s">
        <v>210</v>
      </c>
      <c r="G594" s="32" t="s">
        <v>218</v>
      </c>
      <c r="H594" s="32" t="s">
        <v>199</v>
      </c>
      <c r="I594" s="32" t="s">
        <v>2027</v>
      </c>
      <c r="J594" s="32" t="s">
        <v>2026</v>
      </c>
      <c r="K594" s="32" t="s">
        <v>2027</v>
      </c>
      <c r="L594" s="32" t="s">
        <v>2026</v>
      </c>
      <c r="M594" s="32" t="s">
        <v>326</v>
      </c>
      <c r="N594" s="91" t="s">
        <v>235</v>
      </c>
      <c r="O594" s="32" t="s">
        <v>315</v>
      </c>
      <c r="P594" s="28">
        <v>535</v>
      </c>
      <c r="Q594" s="28">
        <v>63</v>
      </c>
      <c r="R594" s="28">
        <f t="shared" si="100"/>
        <v>33705</v>
      </c>
      <c r="S594" s="28">
        <f t="shared" si="101"/>
        <v>36064.35</v>
      </c>
      <c r="T594" s="28">
        <f t="shared" si="101"/>
        <v>38588.854500000001</v>
      </c>
      <c r="U594" s="72" t="s">
        <v>157</v>
      </c>
      <c r="V594" s="32" t="s">
        <v>543</v>
      </c>
      <c r="W594" s="95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3" t="s">
        <v>35</v>
      </c>
      <c r="F595" s="32" t="s">
        <v>210</v>
      </c>
      <c r="G595" s="32" t="s">
        <v>218</v>
      </c>
      <c r="H595" s="32" t="s">
        <v>199</v>
      </c>
      <c r="I595" s="32" t="s">
        <v>2029</v>
      </c>
      <c r="J595" s="32" t="s">
        <v>2028</v>
      </c>
      <c r="K595" s="32" t="s">
        <v>2029</v>
      </c>
      <c r="L595" s="32" t="s">
        <v>2028</v>
      </c>
      <c r="M595" s="32" t="s">
        <v>326</v>
      </c>
      <c r="N595" s="91" t="s">
        <v>235</v>
      </c>
      <c r="O595" s="32" t="s">
        <v>315</v>
      </c>
      <c r="P595" s="28">
        <v>578</v>
      </c>
      <c r="Q595" s="28">
        <v>125</v>
      </c>
      <c r="R595" s="28">
        <f t="shared" si="100"/>
        <v>72250</v>
      </c>
      <c r="S595" s="28">
        <f t="shared" si="101"/>
        <v>77307.5</v>
      </c>
      <c r="T595" s="28">
        <f t="shared" si="101"/>
        <v>82719.025000000009</v>
      </c>
      <c r="U595" s="72" t="s">
        <v>157</v>
      </c>
      <c r="V595" s="32" t="s">
        <v>543</v>
      </c>
      <c r="W595" s="95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3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1" t="s">
        <v>235</v>
      </c>
      <c r="O596" s="32" t="s">
        <v>150</v>
      </c>
      <c r="P596" s="28">
        <v>2908</v>
      </c>
      <c r="Q596" s="28">
        <v>14</v>
      </c>
      <c r="R596" s="28">
        <f t="shared" si="100"/>
        <v>40712</v>
      </c>
      <c r="S596" s="28">
        <f t="shared" si="101"/>
        <v>43561.840000000004</v>
      </c>
      <c r="T596" s="28">
        <f t="shared" si="101"/>
        <v>46611.168800000007</v>
      </c>
      <c r="U596" s="72" t="s">
        <v>157</v>
      </c>
      <c r="V596" s="32" t="s">
        <v>543</v>
      </c>
      <c r="W596" s="95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3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1" t="s">
        <v>235</v>
      </c>
      <c r="O597" s="32" t="s">
        <v>315</v>
      </c>
      <c r="P597" s="28">
        <v>162</v>
      </c>
      <c r="Q597" s="28">
        <v>261</v>
      </c>
      <c r="R597" s="28">
        <f t="shared" si="100"/>
        <v>42282</v>
      </c>
      <c r="S597" s="28">
        <f t="shared" ref="S597:T612" si="102">R597*1.07</f>
        <v>45241.740000000005</v>
      </c>
      <c r="T597" s="28">
        <f t="shared" si="102"/>
        <v>48408.661800000009</v>
      </c>
      <c r="U597" s="72" t="s">
        <v>157</v>
      </c>
      <c r="V597" s="32" t="s">
        <v>543</v>
      </c>
      <c r="W597" s="95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3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1" t="s">
        <v>235</v>
      </c>
      <c r="O598" s="32" t="s">
        <v>315</v>
      </c>
      <c r="P598" s="28">
        <v>484</v>
      </c>
      <c r="Q598" s="28">
        <v>230</v>
      </c>
      <c r="R598" s="28">
        <f t="shared" si="100"/>
        <v>111320</v>
      </c>
      <c r="S598" s="28">
        <f t="shared" si="102"/>
        <v>119112.40000000001</v>
      </c>
      <c r="T598" s="28">
        <f t="shared" si="102"/>
        <v>127450.26800000001</v>
      </c>
      <c r="U598" s="72" t="s">
        <v>157</v>
      </c>
      <c r="V598" s="32" t="s">
        <v>543</v>
      </c>
      <c r="W598" s="95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3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1" t="s">
        <v>235</v>
      </c>
      <c r="O599" s="32" t="s">
        <v>315</v>
      </c>
      <c r="P599" s="28">
        <v>31</v>
      </c>
      <c r="Q599" s="28">
        <v>990</v>
      </c>
      <c r="R599" s="28">
        <f t="shared" si="100"/>
        <v>30690</v>
      </c>
      <c r="S599" s="28">
        <f t="shared" si="102"/>
        <v>32838.300000000003</v>
      </c>
      <c r="T599" s="28">
        <f t="shared" si="102"/>
        <v>35136.981000000007</v>
      </c>
      <c r="U599" s="72" t="s">
        <v>157</v>
      </c>
      <c r="V599" s="32" t="s">
        <v>543</v>
      </c>
      <c r="W599" s="95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3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1" t="s">
        <v>235</v>
      </c>
      <c r="O600" s="32" t="s">
        <v>315</v>
      </c>
      <c r="P600" s="28">
        <v>31</v>
      </c>
      <c r="Q600" s="28">
        <v>1180</v>
      </c>
      <c r="R600" s="28">
        <f t="shared" si="100"/>
        <v>36580</v>
      </c>
      <c r="S600" s="28">
        <f t="shared" si="102"/>
        <v>39140.600000000006</v>
      </c>
      <c r="T600" s="28">
        <f t="shared" si="102"/>
        <v>41880.44200000001</v>
      </c>
      <c r="U600" s="72" t="s">
        <v>157</v>
      </c>
      <c r="V600" s="32" t="s">
        <v>543</v>
      </c>
      <c r="W600" s="95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3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1" t="s">
        <v>235</v>
      </c>
      <c r="O601" s="32" t="s">
        <v>315</v>
      </c>
      <c r="P601" s="28">
        <v>31</v>
      </c>
      <c r="Q601" s="28">
        <v>1180</v>
      </c>
      <c r="R601" s="28">
        <f t="shared" si="100"/>
        <v>36580</v>
      </c>
      <c r="S601" s="28">
        <f t="shared" si="102"/>
        <v>39140.600000000006</v>
      </c>
      <c r="T601" s="28">
        <f t="shared" si="102"/>
        <v>41880.44200000001</v>
      </c>
      <c r="U601" s="72" t="s">
        <v>157</v>
      </c>
      <c r="V601" s="32" t="s">
        <v>543</v>
      </c>
      <c r="W601" s="95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3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1" t="s">
        <v>235</v>
      </c>
      <c r="O602" s="32" t="s">
        <v>315</v>
      </c>
      <c r="P602" s="28">
        <v>8</v>
      </c>
      <c r="Q602" s="28">
        <v>937</v>
      </c>
      <c r="R602" s="28">
        <f t="shared" si="100"/>
        <v>7496</v>
      </c>
      <c r="S602" s="28">
        <f t="shared" si="102"/>
        <v>8020.72</v>
      </c>
      <c r="T602" s="28">
        <f t="shared" si="102"/>
        <v>8582.1704000000009</v>
      </c>
      <c r="U602" s="72" t="s">
        <v>157</v>
      </c>
      <c r="V602" s="32" t="s">
        <v>543</v>
      </c>
      <c r="W602" s="95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3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2086</v>
      </c>
      <c r="K603" s="32" t="s">
        <v>1352</v>
      </c>
      <c r="L603" s="32" t="s">
        <v>535</v>
      </c>
      <c r="M603" s="32" t="s">
        <v>326</v>
      </c>
      <c r="N603" s="91" t="s">
        <v>235</v>
      </c>
      <c r="O603" s="32" t="s">
        <v>315</v>
      </c>
      <c r="P603" s="28">
        <v>70</v>
      </c>
      <c r="Q603" s="28">
        <v>788</v>
      </c>
      <c r="R603" s="28">
        <f t="shared" si="100"/>
        <v>55160</v>
      </c>
      <c r="S603" s="28">
        <f t="shared" si="102"/>
        <v>59021.200000000004</v>
      </c>
      <c r="T603" s="28">
        <f t="shared" si="102"/>
        <v>63152.684000000008</v>
      </c>
      <c r="U603" s="72" t="s">
        <v>157</v>
      </c>
      <c r="V603" s="32" t="s">
        <v>543</v>
      </c>
      <c r="W603" s="95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3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1" t="s">
        <v>235</v>
      </c>
      <c r="O604" s="32" t="s">
        <v>315</v>
      </c>
      <c r="P604" s="28">
        <v>3</v>
      </c>
      <c r="Q604" s="28">
        <v>860</v>
      </c>
      <c r="R604" s="28">
        <f t="shared" si="100"/>
        <v>2580</v>
      </c>
      <c r="S604" s="28">
        <f t="shared" si="102"/>
        <v>2760.6000000000004</v>
      </c>
      <c r="T604" s="28">
        <f t="shared" si="102"/>
        <v>2953.8420000000006</v>
      </c>
      <c r="U604" s="72" t="s">
        <v>157</v>
      </c>
      <c r="V604" s="32" t="s">
        <v>543</v>
      </c>
      <c r="W604" s="95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3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1" t="s">
        <v>235</v>
      </c>
      <c r="O605" s="32" t="s">
        <v>315</v>
      </c>
      <c r="P605" s="28">
        <v>65</v>
      </c>
      <c r="Q605" s="28">
        <v>420</v>
      </c>
      <c r="R605" s="28">
        <f t="shared" si="100"/>
        <v>27300</v>
      </c>
      <c r="S605" s="28">
        <f t="shared" si="102"/>
        <v>29211</v>
      </c>
      <c r="T605" s="28">
        <f t="shared" si="102"/>
        <v>31255.77</v>
      </c>
      <c r="U605" s="72" t="s">
        <v>157</v>
      </c>
      <c r="V605" s="32" t="s">
        <v>543</v>
      </c>
      <c r="W605" s="95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3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1" t="s">
        <v>235</v>
      </c>
      <c r="O606" s="32" t="s">
        <v>315</v>
      </c>
      <c r="P606" s="28">
        <v>15</v>
      </c>
      <c r="Q606" s="28">
        <v>380</v>
      </c>
      <c r="R606" s="28">
        <f t="shared" si="100"/>
        <v>5700</v>
      </c>
      <c r="S606" s="28">
        <f t="shared" si="102"/>
        <v>6099</v>
      </c>
      <c r="T606" s="28">
        <f t="shared" si="102"/>
        <v>6525.93</v>
      </c>
      <c r="U606" s="72" t="s">
        <v>157</v>
      </c>
      <c r="V606" s="32" t="s">
        <v>543</v>
      </c>
      <c r="W606" s="95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3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2087</v>
      </c>
      <c r="K607" s="32" t="s">
        <v>1408</v>
      </c>
      <c r="L607" s="32" t="s">
        <v>424</v>
      </c>
      <c r="M607" s="32" t="s">
        <v>326</v>
      </c>
      <c r="N607" s="91" t="s">
        <v>235</v>
      </c>
      <c r="O607" s="32" t="s">
        <v>315</v>
      </c>
      <c r="P607" s="28">
        <v>353</v>
      </c>
      <c r="Q607" s="28">
        <v>300</v>
      </c>
      <c r="R607" s="28">
        <f t="shared" si="100"/>
        <v>105900</v>
      </c>
      <c r="S607" s="28">
        <f t="shared" si="102"/>
        <v>113313</v>
      </c>
      <c r="T607" s="28">
        <f t="shared" si="102"/>
        <v>121244.91</v>
      </c>
      <c r="U607" s="72" t="s">
        <v>157</v>
      </c>
      <c r="V607" s="32" t="s">
        <v>543</v>
      </c>
      <c r="W607" s="95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3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1" t="s">
        <v>235</v>
      </c>
      <c r="O608" s="32" t="s">
        <v>315</v>
      </c>
      <c r="P608" s="28">
        <v>27</v>
      </c>
      <c r="Q608" s="28">
        <v>330</v>
      </c>
      <c r="R608" s="28">
        <f t="shared" si="100"/>
        <v>8910</v>
      </c>
      <c r="S608" s="28">
        <f t="shared" si="102"/>
        <v>9533.7000000000007</v>
      </c>
      <c r="T608" s="28">
        <f t="shared" si="102"/>
        <v>10201.059000000001</v>
      </c>
      <c r="U608" s="72" t="s">
        <v>157</v>
      </c>
      <c r="V608" s="32" t="s">
        <v>543</v>
      </c>
      <c r="W608" s="95" t="s">
        <v>101</v>
      </c>
      <c r="X608" s="32">
        <v>0</v>
      </c>
    </row>
    <row r="609" spans="1:24" ht="36">
      <c r="A609" s="26">
        <v>594</v>
      </c>
      <c r="B609" s="54" t="s">
        <v>321</v>
      </c>
      <c r="C609" s="25">
        <v>256</v>
      </c>
      <c r="D609" s="25" t="s">
        <v>35</v>
      </c>
      <c r="E609" s="103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1" t="s">
        <v>235</v>
      </c>
      <c r="O609" s="32" t="s">
        <v>315</v>
      </c>
      <c r="P609" s="28">
        <v>253</v>
      </c>
      <c r="Q609" s="28">
        <v>52</v>
      </c>
      <c r="R609" s="28">
        <f t="shared" si="100"/>
        <v>13156</v>
      </c>
      <c r="S609" s="28">
        <f t="shared" si="102"/>
        <v>14076.92</v>
      </c>
      <c r="T609" s="28">
        <f t="shared" si="102"/>
        <v>15062.304400000001</v>
      </c>
      <c r="U609" s="72" t="s">
        <v>157</v>
      </c>
      <c r="V609" s="32" t="s">
        <v>543</v>
      </c>
      <c r="W609" s="95" t="s">
        <v>101</v>
      </c>
      <c r="X609" s="32">
        <v>0</v>
      </c>
    </row>
    <row r="610" spans="1:24" ht="36">
      <c r="A610" s="26">
        <v>595</v>
      </c>
      <c r="B610" s="54" t="s">
        <v>321</v>
      </c>
      <c r="C610" s="25">
        <v>256</v>
      </c>
      <c r="D610" s="25" t="s">
        <v>35</v>
      </c>
      <c r="E610" s="103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1" t="s">
        <v>235</v>
      </c>
      <c r="O610" s="32" t="s">
        <v>315</v>
      </c>
      <c r="P610" s="28">
        <v>181</v>
      </c>
      <c r="Q610" s="28">
        <v>920</v>
      </c>
      <c r="R610" s="28">
        <f t="shared" si="100"/>
        <v>166520</v>
      </c>
      <c r="S610" s="28">
        <f t="shared" si="102"/>
        <v>178176.40000000002</v>
      </c>
      <c r="T610" s="28">
        <f t="shared" si="102"/>
        <v>190648.74800000005</v>
      </c>
      <c r="U610" s="72" t="s">
        <v>157</v>
      </c>
      <c r="V610" s="32" t="s">
        <v>543</v>
      </c>
      <c r="W610" s="95" t="s">
        <v>101</v>
      </c>
      <c r="X610" s="32">
        <v>0</v>
      </c>
    </row>
    <row r="611" spans="1:24" ht="36">
      <c r="A611" s="26">
        <v>596</v>
      </c>
      <c r="B611" s="54" t="s">
        <v>321</v>
      </c>
      <c r="C611" s="25">
        <v>256</v>
      </c>
      <c r="D611" s="25" t="s">
        <v>35</v>
      </c>
      <c r="E611" s="103" t="s">
        <v>35</v>
      </c>
      <c r="F611" s="32" t="s">
        <v>210</v>
      </c>
      <c r="G611" s="32" t="s">
        <v>218</v>
      </c>
      <c r="H611" s="32" t="s">
        <v>269</v>
      </c>
      <c r="I611" s="32" t="s">
        <v>2084</v>
      </c>
      <c r="J611" s="32" t="s">
        <v>2088</v>
      </c>
      <c r="K611" s="32" t="s">
        <v>1471</v>
      </c>
      <c r="L611" s="32" t="s">
        <v>1689</v>
      </c>
      <c r="M611" s="32" t="s">
        <v>326</v>
      </c>
      <c r="N611" s="91" t="s">
        <v>235</v>
      </c>
      <c r="O611" s="32" t="s">
        <v>120</v>
      </c>
      <c r="P611" s="28">
        <v>350</v>
      </c>
      <c r="Q611" s="28">
        <v>820</v>
      </c>
      <c r="R611" s="28">
        <f t="shared" si="100"/>
        <v>287000</v>
      </c>
      <c r="S611" s="28">
        <f t="shared" si="102"/>
        <v>307090</v>
      </c>
      <c r="T611" s="28">
        <f t="shared" si="102"/>
        <v>328586.30000000005</v>
      </c>
      <c r="U611" s="72" t="s">
        <v>157</v>
      </c>
      <c r="V611" s="32" t="s">
        <v>543</v>
      </c>
      <c r="W611" s="95" t="s">
        <v>101</v>
      </c>
      <c r="X611" s="32">
        <v>0</v>
      </c>
    </row>
    <row r="612" spans="1:24" ht="36">
      <c r="A612" s="26">
        <v>597</v>
      </c>
      <c r="B612" s="54" t="s">
        <v>321</v>
      </c>
      <c r="C612" s="25">
        <v>256</v>
      </c>
      <c r="D612" s="25" t="s">
        <v>35</v>
      </c>
      <c r="E612" s="103" t="s">
        <v>35</v>
      </c>
      <c r="F612" s="32" t="s">
        <v>210</v>
      </c>
      <c r="G612" s="32" t="s">
        <v>218</v>
      </c>
      <c r="H612" s="32" t="s">
        <v>269</v>
      </c>
      <c r="I612" s="32" t="s">
        <v>2085</v>
      </c>
      <c r="J612" s="32" t="s">
        <v>2089</v>
      </c>
      <c r="K612" s="32" t="s">
        <v>1755</v>
      </c>
      <c r="L612" s="32" t="s">
        <v>1754</v>
      </c>
      <c r="M612" s="32" t="s">
        <v>326</v>
      </c>
      <c r="N612" s="91" t="s">
        <v>235</v>
      </c>
      <c r="O612" s="32" t="s">
        <v>149</v>
      </c>
      <c r="P612" s="28">
        <v>100</v>
      </c>
      <c r="Q612" s="28">
        <v>698</v>
      </c>
      <c r="R612" s="28">
        <f t="shared" si="100"/>
        <v>69800</v>
      </c>
      <c r="S612" s="28">
        <f t="shared" si="102"/>
        <v>74686</v>
      </c>
      <c r="T612" s="28">
        <f t="shared" si="102"/>
        <v>79914.02</v>
      </c>
      <c r="U612" s="72" t="s">
        <v>157</v>
      </c>
      <c r="V612" s="32" t="s">
        <v>543</v>
      </c>
      <c r="W612" s="95" t="s">
        <v>101</v>
      </c>
      <c r="X612" s="32">
        <v>0</v>
      </c>
    </row>
    <row r="613" spans="1:24" ht="36">
      <c r="A613" s="26">
        <v>597</v>
      </c>
      <c r="B613" s="54" t="s">
        <v>321</v>
      </c>
      <c r="C613" s="25">
        <v>256</v>
      </c>
      <c r="D613" s="25" t="s">
        <v>35</v>
      </c>
      <c r="E613" s="103" t="s">
        <v>35</v>
      </c>
      <c r="F613" s="32" t="s">
        <v>210</v>
      </c>
      <c r="G613" s="32" t="s">
        <v>218</v>
      </c>
      <c r="H613" s="32" t="s">
        <v>269</v>
      </c>
      <c r="I613" s="32" t="s">
        <v>2128</v>
      </c>
      <c r="J613" s="32" t="s">
        <v>2128</v>
      </c>
      <c r="K613" s="32" t="s">
        <v>2129</v>
      </c>
      <c r="L613" s="32" t="s">
        <v>2129</v>
      </c>
      <c r="M613" s="32" t="s">
        <v>326</v>
      </c>
      <c r="N613" s="91" t="s">
        <v>235</v>
      </c>
      <c r="O613" s="32" t="s">
        <v>315</v>
      </c>
      <c r="P613" s="28">
        <v>4</v>
      </c>
      <c r="Q613" s="28">
        <v>9500</v>
      </c>
      <c r="R613" s="28">
        <f t="shared" ref="R613" si="103">P613*Q613</f>
        <v>38000</v>
      </c>
      <c r="S613" s="28">
        <f t="shared" ref="S613" si="104">R613*1.07</f>
        <v>40660</v>
      </c>
      <c r="T613" s="28">
        <f t="shared" ref="T613" si="105">S613*1.07</f>
        <v>43506.200000000004</v>
      </c>
      <c r="U613" s="72" t="s">
        <v>160</v>
      </c>
      <c r="V613" s="32" t="s">
        <v>545</v>
      </c>
      <c r="W613" s="95" t="s">
        <v>101</v>
      </c>
      <c r="X613" s="32">
        <v>0</v>
      </c>
    </row>
    <row r="614" spans="1:24" ht="15.75">
      <c r="A614" s="26">
        <v>598</v>
      </c>
      <c r="B614" s="54"/>
      <c r="C614" s="25"/>
      <c r="D614" s="25"/>
      <c r="E614" s="103"/>
      <c r="F614" s="32"/>
      <c r="G614" s="32"/>
      <c r="H614" s="32"/>
      <c r="I614" s="32"/>
      <c r="J614" s="32"/>
      <c r="K614" s="32"/>
      <c r="L614" s="32"/>
      <c r="M614" s="32"/>
      <c r="N614" s="91"/>
      <c r="O614" s="32"/>
      <c r="P614" s="28"/>
      <c r="Q614" s="28"/>
      <c r="R614" s="169">
        <f>576866.02+1971203.4-93730+773000+329341+396000-1925047-1154887+367260+188030-46704-8500+1000+1296-12702-38000</f>
        <v>1324426.42</v>
      </c>
      <c r="S614" s="28"/>
      <c r="T614" s="28"/>
      <c r="U614" s="72"/>
      <c r="V614" s="32"/>
      <c r="W614" s="95"/>
      <c r="X614" s="32"/>
    </row>
    <row r="615" spans="1:24" s="174" customFormat="1">
      <c r="A615" s="26">
        <v>599</v>
      </c>
      <c r="B615" s="54"/>
      <c r="C615" s="32"/>
      <c r="D615" s="32"/>
      <c r="E615" s="173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28"/>
      <c r="Q615" s="28"/>
      <c r="R615" s="169">
        <f>SUM(R513:R614)</f>
        <v>9629643.0199999996</v>
      </c>
      <c r="S615" s="28"/>
      <c r="T615" s="28"/>
      <c r="U615" s="32"/>
      <c r="V615" s="32"/>
      <c r="W615" s="32"/>
      <c r="X615" s="33"/>
    </row>
    <row r="616" spans="1:24" s="174" customFormat="1">
      <c r="A616" s="26">
        <v>600</v>
      </c>
      <c r="B616" s="54"/>
      <c r="C616" s="32"/>
      <c r="D616" s="32"/>
      <c r="E616" s="173"/>
      <c r="F616" s="42"/>
      <c r="G616" s="42"/>
      <c r="H616" s="42"/>
      <c r="I616" s="42"/>
      <c r="J616" s="42"/>
      <c r="K616" s="42"/>
      <c r="L616" s="42"/>
      <c r="M616" s="42"/>
      <c r="N616" s="32"/>
      <c r="O616" s="42"/>
      <c r="P616" s="41"/>
      <c r="Q616" s="41" t="s">
        <v>1693</v>
      </c>
      <c r="R616" s="178">
        <f>R615+R512+R475+R436+R86</f>
        <v>26894522</v>
      </c>
      <c r="S616" s="41"/>
      <c r="T616" s="41"/>
      <c r="U616" s="42"/>
      <c r="V616" s="42"/>
      <c r="W616" s="32"/>
      <c r="X616" s="44"/>
    </row>
    <row r="617" spans="1:24" ht="57">
      <c r="A617" s="26">
        <v>601</v>
      </c>
      <c r="B617" s="54" t="s">
        <v>321</v>
      </c>
      <c r="C617" s="89" t="s">
        <v>941</v>
      </c>
      <c r="D617" s="89" t="s">
        <v>35</v>
      </c>
      <c r="E617" s="89" t="s">
        <v>35</v>
      </c>
      <c r="F617" s="90" t="s">
        <v>211</v>
      </c>
      <c r="G617" s="91" t="s">
        <v>218</v>
      </c>
      <c r="H617" s="83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0" t="s">
        <v>326</v>
      </c>
      <c r="N617" s="91" t="s">
        <v>235</v>
      </c>
      <c r="O617" s="91" t="s">
        <v>120</v>
      </c>
      <c r="P617" s="57">
        <v>200</v>
      </c>
      <c r="Q617" s="57">
        <v>195</v>
      </c>
      <c r="R617" s="57">
        <f t="shared" ref="R617:R625" si="106">P617*Q617</f>
        <v>39000</v>
      </c>
      <c r="S617" s="57">
        <f t="shared" ref="S617:S680" si="107">R617*1.07</f>
        <v>41730</v>
      </c>
      <c r="T617" s="57">
        <f t="shared" ref="T617:T624" si="108">S617*1.07</f>
        <v>44651.100000000006</v>
      </c>
      <c r="U617" s="89" t="s">
        <v>1819</v>
      </c>
      <c r="V617" s="91" t="s">
        <v>533</v>
      </c>
      <c r="W617" s="95" t="s">
        <v>101</v>
      </c>
      <c r="X617" s="91">
        <v>0</v>
      </c>
    </row>
    <row r="618" spans="1:24" ht="57">
      <c r="A618" s="26">
        <v>602</v>
      </c>
      <c r="B618" s="54" t="s">
        <v>321</v>
      </c>
      <c r="C618" s="89" t="s">
        <v>941</v>
      </c>
      <c r="D618" s="89" t="s">
        <v>35</v>
      </c>
      <c r="E618" s="89" t="s">
        <v>35</v>
      </c>
      <c r="F618" s="90" t="s">
        <v>211</v>
      </c>
      <c r="G618" s="91" t="s">
        <v>218</v>
      </c>
      <c r="H618" s="103" t="s">
        <v>242</v>
      </c>
      <c r="I618" s="62" t="s">
        <v>994</v>
      </c>
      <c r="J618" s="62" t="s">
        <v>994</v>
      </c>
      <c r="K618" s="62" t="s">
        <v>994</v>
      </c>
      <c r="L618" s="62" t="s">
        <v>994</v>
      </c>
      <c r="M618" s="90" t="s">
        <v>326</v>
      </c>
      <c r="N618" s="91" t="s">
        <v>235</v>
      </c>
      <c r="O618" s="91" t="s">
        <v>120</v>
      </c>
      <c r="P618" s="57">
        <v>200</v>
      </c>
      <c r="Q618" s="57">
        <v>225</v>
      </c>
      <c r="R618" s="57">
        <f t="shared" si="106"/>
        <v>45000</v>
      </c>
      <c r="S618" s="57">
        <f t="shared" si="107"/>
        <v>48150</v>
      </c>
      <c r="T618" s="57">
        <f t="shared" si="108"/>
        <v>51520.5</v>
      </c>
      <c r="U618" s="89" t="s">
        <v>159</v>
      </c>
      <c r="V618" s="91" t="s">
        <v>948</v>
      </c>
      <c r="W618" s="95" t="s">
        <v>101</v>
      </c>
      <c r="X618" s="91">
        <v>0</v>
      </c>
    </row>
    <row r="619" spans="1:24" ht="57">
      <c r="A619" s="26">
        <v>603</v>
      </c>
      <c r="B619" s="54" t="s">
        <v>321</v>
      </c>
      <c r="C619" s="89" t="s">
        <v>941</v>
      </c>
      <c r="D619" s="89" t="s">
        <v>35</v>
      </c>
      <c r="E619" s="89" t="s">
        <v>35</v>
      </c>
      <c r="F619" s="90" t="s">
        <v>211</v>
      </c>
      <c r="G619" s="91" t="s">
        <v>218</v>
      </c>
      <c r="H619" s="83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0" t="s">
        <v>326</v>
      </c>
      <c r="N619" s="91" t="s">
        <v>235</v>
      </c>
      <c r="O619" s="91" t="s">
        <v>120</v>
      </c>
      <c r="P619" s="57">
        <v>300</v>
      </c>
      <c r="Q619" s="57">
        <v>247</v>
      </c>
      <c r="R619" s="57">
        <f t="shared" si="106"/>
        <v>74100</v>
      </c>
      <c r="S619" s="57">
        <f t="shared" si="107"/>
        <v>79287</v>
      </c>
      <c r="T619" s="57">
        <f t="shared" si="108"/>
        <v>84837.090000000011</v>
      </c>
      <c r="U619" s="89" t="s">
        <v>153</v>
      </c>
      <c r="V619" s="91" t="s">
        <v>558</v>
      </c>
      <c r="W619" s="95" t="s">
        <v>101</v>
      </c>
      <c r="X619" s="91">
        <v>0</v>
      </c>
    </row>
    <row r="620" spans="1:24" ht="57">
      <c r="A620" s="26">
        <v>604</v>
      </c>
      <c r="B620" s="54" t="s">
        <v>321</v>
      </c>
      <c r="C620" s="89" t="s">
        <v>941</v>
      </c>
      <c r="D620" s="89" t="s">
        <v>35</v>
      </c>
      <c r="E620" s="89" t="s">
        <v>35</v>
      </c>
      <c r="F620" s="90" t="s">
        <v>211</v>
      </c>
      <c r="G620" s="91" t="s">
        <v>218</v>
      </c>
      <c r="H620" s="83" t="s">
        <v>242</v>
      </c>
      <c r="I620" s="62" t="s">
        <v>995</v>
      </c>
      <c r="J620" s="62" t="s">
        <v>995</v>
      </c>
      <c r="K620" s="62" t="s">
        <v>995</v>
      </c>
      <c r="L620" s="62" t="s">
        <v>995</v>
      </c>
      <c r="M620" s="90" t="s">
        <v>326</v>
      </c>
      <c r="N620" s="91" t="s">
        <v>235</v>
      </c>
      <c r="O620" s="91" t="s">
        <v>120</v>
      </c>
      <c r="P620" s="57">
        <v>300</v>
      </c>
      <c r="Q620" s="57">
        <v>244</v>
      </c>
      <c r="R620" s="57">
        <f t="shared" si="106"/>
        <v>73200</v>
      </c>
      <c r="S620" s="57">
        <f t="shared" si="107"/>
        <v>78324</v>
      </c>
      <c r="T620" s="57">
        <f t="shared" si="108"/>
        <v>83806.680000000008</v>
      </c>
      <c r="U620" s="89" t="s">
        <v>1819</v>
      </c>
      <c r="V620" s="91" t="s">
        <v>533</v>
      </c>
      <c r="W620" s="95" t="s">
        <v>101</v>
      </c>
      <c r="X620" s="91">
        <v>0</v>
      </c>
    </row>
    <row r="621" spans="1:24" ht="57">
      <c r="A621" s="26">
        <v>605</v>
      </c>
      <c r="B621" s="54" t="s">
        <v>321</v>
      </c>
      <c r="C621" s="89" t="s">
        <v>941</v>
      </c>
      <c r="D621" s="89" t="s">
        <v>35</v>
      </c>
      <c r="E621" s="89" t="s">
        <v>35</v>
      </c>
      <c r="F621" s="90" t="s">
        <v>211</v>
      </c>
      <c r="G621" s="91" t="s">
        <v>218</v>
      </c>
      <c r="H621" s="83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0" t="s">
        <v>326</v>
      </c>
      <c r="N621" s="91" t="s">
        <v>235</v>
      </c>
      <c r="O621" s="91" t="s">
        <v>120</v>
      </c>
      <c r="P621" s="57">
        <v>200</v>
      </c>
      <c r="Q621" s="57">
        <v>274</v>
      </c>
      <c r="R621" s="57">
        <f t="shared" si="106"/>
        <v>54800</v>
      </c>
      <c r="S621" s="57">
        <f t="shared" si="107"/>
        <v>58636</v>
      </c>
      <c r="T621" s="57">
        <f t="shared" si="108"/>
        <v>62740.520000000004</v>
      </c>
      <c r="U621" s="89" t="s">
        <v>549</v>
      </c>
      <c r="V621" s="91" t="s">
        <v>546</v>
      </c>
      <c r="W621" s="95" t="s">
        <v>101</v>
      </c>
      <c r="X621" s="91">
        <v>0</v>
      </c>
    </row>
    <row r="622" spans="1:24" ht="57">
      <c r="A622" s="26">
        <v>606</v>
      </c>
      <c r="B622" s="54" t="s">
        <v>321</v>
      </c>
      <c r="C622" s="89" t="s">
        <v>941</v>
      </c>
      <c r="D622" s="89" t="s">
        <v>35</v>
      </c>
      <c r="E622" s="89" t="s">
        <v>35</v>
      </c>
      <c r="F622" s="90" t="s">
        <v>211</v>
      </c>
      <c r="G622" s="91" t="s">
        <v>218</v>
      </c>
      <c r="H622" s="83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0" t="s">
        <v>326</v>
      </c>
      <c r="N622" s="91" t="s">
        <v>235</v>
      </c>
      <c r="O622" s="91" t="s">
        <v>120</v>
      </c>
      <c r="P622" s="57">
        <v>200</v>
      </c>
      <c r="Q622" s="57">
        <v>320</v>
      </c>
      <c r="R622" s="57">
        <f t="shared" si="106"/>
        <v>64000</v>
      </c>
      <c r="S622" s="57">
        <f t="shared" si="107"/>
        <v>68480</v>
      </c>
      <c r="T622" s="57">
        <f t="shared" si="108"/>
        <v>73273.600000000006</v>
      </c>
      <c r="U622" s="89" t="s">
        <v>153</v>
      </c>
      <c r="V622" s="91" t="s">
        <v>558</v>
      </c>
      <c r="W622" s="95" t="s">
        <v>101</v>
      </c>
      <c r="X622" s="91">
        <v>0</v>
      </c>
    </row>
    <row r="623" spans="1:24" ht="57">
      <c r="A623" s="26">
        <v>607</v>
      </c>
      <c r="B623" s="54" t="s">
        <v>321</v>
      </c>
      <c r="C623" s="89" t="s">
        <v>941</v>
      </c>
      <c r="D623" s="89" t="s">
        <v>35</v>
      </c>
      <c r="E623" s="89" t="s">
        <v>35</v>
      </c>
      <c r="F623" s="90" t="s">
        <v>211</v>
      </c>
      <c r="G623" s="91" t="s">
        <v>218</v>
      </c>
      <c r="H623" s="83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0" t="s">
        <v>326</v>
      </c>
      <c r="N623" s="91" t="s">
        <v>235</v>
      </c>
      <c r="O623" s="91" t="s">
        <v>120</v>
      </c>
      <c r="P623" s="57">
        <v>200</v>
      </c>
      <c r="Q623" s="57">
        <v>278</v>
      </c>
      <c r="R623" s="57">
        <f t="shared" si="106"/>
        <v>55600</v>
      </c>
      <c r="S623" s="57">
        <f t="shared" si="107"/>
        <v>59492</v>
      </c>
      <c r="T623" s="57">
        <f t="shared" si="108"/>
        <v>63656.44</v>
      </c>
      <c r="U623" s="89" t="s">
        <v>1819</v>
      </c>
      <c r="V623" s="91" t="s">
        <v>533</v>
      </c>
      <c r="W623" s="95" t="s">
        <v>101</v>
      </c>
      <c r="X623" s="91">
        <v>0</v>
      </c>
    </row>
    <row r="624" spans="1:24" ht="57">
      <c r="A624" s="26">
        <v>608</v>
      </c>
      <c r="B624" s="54" t="s">
        <v>321</v>
      </c>
      <c r="C624" s="89" t="s">
        <v>941</v>
      </c>
      <c r="D624" s="89" t="s">
        <v>35</v>
      </c>
      <c r="E624" s="89" t="s">
        <v>35</v>
      </c>
      <c r="F624" s="90" t="s">
        <v>211</v>
      </c>
      <c r="G624" s="91" t="s">
        <v>218</v>
      </c>
      <c r="H624" s="83" t="s">
        <v>242</v>
      </c>
      <c r="I624" s="62" t="s">
        <v>996</v>
      </c>
      <c r="J624" s="62" t="s">
        <v>996</v>
      </c>
      <c r="K624" s="62" t="s">
        <v>996</v>
      </c>
      <c r="L624" s="62" t="s">
        <v>996</v>
      </c>
      <c r="M624" s="90" t="s">
        <v>326</v>
      </c>
      <c r="N624" s="91" t="s">
        <v>235</v>
      </c>
      <c r="O624" s="91" t="s">
        <v>120</v>
      </c>
      <c r="P624" s="57">
        <v>100</v>
      </c>
      <c r="Q624" s="57">
        <v>307</v>
      </c>
      <c r="R624" s="57">
        <f t="shared" si="106"/>
        <v>30700</v>
      </c>
      <c r="S624" s="57">
        <f t="shared" si="107"/>
        <v>32849</v>
      </c>
      <c r="T624" s="57">
        <f t="shared" si="108"/>
        <v>35148.43</v>
      </c>
      <c r="U624" s="89" t="s">
        <v>159</v>
      </c>
      <c r="V624" s="91" t="s">
        <v>948</v>
      </c>
      <c r="W624" s="95" t="s">
        <v>101</v>
      </c>
      <c r="X624" s="91">
        <v>0</v>
      </c>
    </row>
    <row r="625" spans="1:24" ht="57">
      <c r="A625" s="26">
        <v>609</v>
      </c>
      <c r="B625" s="54" t="s">
        <v>321</v>
      </c>
      <c r="C625" s="89" t="s">
        <v>941</v>
      </c>
      <c r="D625" s="89" t="s">
        <v>35</v>
      </c>
      <c r="E625" s="89" t="s">
        <v>35</v>
      </c>
      <c r="F625" s="90" t="s">
        <v>211</v>
      </c>
      <c r="G625" s="91" t="s">
        <v>218</v>
      </c>
      <c r="H625" s="83" t="s">
        <v>242</v>
      </c>
      <c r="I625" s="62" t="s">
        <v>997</v>
      </c>
      <c r="J625" s="62" t="s">
        <v>997</v>
      </c>
      <c r="K625" s="62" t="s">
        <v>997</v>
      </c>
      <c r="L625" s="62" t="s">
        <v>997</v>
      </c>
      <c r="M625" s="90" t="s">
        <v>326</v>
      </c>
      <c r="N625" s="91" t="s">
        <v>235</v>
      </c>
      <c r="O625" s="91" t="s">
        <v>120</v>
      </c>
      <c r="P625" s="57">
        <v>7</v>
      </c>
      <c r="Q625" s="57">
        <v>124</v>
      </c>
      <c r="R625" s="57">
        <f t="shared" si="106"/>
        <v>868</v>
      </c>
      <c r="S625" s="57">
        <f t="shared" si="107"/>
        <v>928.7600000000001</v>
      </c>
      <c r="T625" s="57">
        <f>S625*1.07</f>
        <v>993.7732000000002</v>
      </c>
      <c r="U625" s="89" t="s">
        <v>153</v>
      </c>
      <c r="V625" s="91" t="s">
        <v>558</v>
      </c>
      <c r="W625" s="95" t="s">
        <v>101</v>
      </c>
      <c r="X625" s="91">
        <v>0</v>
      </c>
    </row>
    <row r="626" spans="1:24" ht="57">
      <c r="A626" s="26">
        <v>610</v>
      </c>
      <c r="B626" s="54" t="s">
        <v>321</v>
      </c>
      <c r="C626" s="89" t="s">
        <v>941</v>
      </c>
      <c r="D626" s="89" t="s">
        <v>35</v>
      </c>
      <c r="E626" s="89" t="s">
        <v>35</v>
      </c>
      <c r="F626" s="90" t="s">
        <v>211</v>
      </c>
      <c r="G626" s="91" t="s">
        <v>218</v>
      </c>
      <c r="H626" s="83" t="s">
        <v>242</v>
      </c>
      <c r="I626" s="62" t="s">
        <v>998</v>
      </c>
      <c r="J626" s="62" t="s">
        <v>998</v>
      </c>
      <c r="K626" s="62" t="s">
        <v>998</v>
      </c>
      <c r="L626" s="62" t="s">
        <v>998</v>
      </c>
      <c r="M626" s="90" t="s">
        <v>326</v>
      </c>
      <c r="N626" s="91" t="s">
        <v>235</v>
      </c>
      <c r="O626" s="91" t="s">
        <v>120</v>
      </c>
      <c r="P626" s="57">
        <v>10</v>
      </c>
      <c r="Q626" s="57">
        <v>208</v>
      </c>
      <c r="R626" s="57">
        <f>Q626*P626</f>
        <v>2080</v>
      </c>
      <c r="S626" s="57">
        <f t="shared" si="107"/>
        <v>2225.6</v>
      </c>
      <c r="T626" s="57">
        <f>S626*1.07</f>
        <v>2381.3919999999998</v>
      </c>
      <c r="U626" s="89" t="s">
        <v>153</v>
      </c>
      <c r="V626" s="91" t="s">
        <v>558</v>
      </c>
      <c r="W626" s="95" t="s">
        <v>101</v>
      </c>
      <c r="X626" s="91">
        <v>0</v>
      </c>
    </row>
    <row r="627" spans="1:24" ht="57">
      <c r="A627" s="26">
        <v>611</v>
      </c>
      <c r="B627" s="54" t="s">
        <v>321</v>
      </c>
      <c r="C627" s="89" t="s">
        <v>941</v>
      </c>
      <c r="D627" s="89" t="s">
        <v>35</v>
      </c>
      <c r="E627" s="89" t="s">
        <v>35</v>
      </c>
      <c r="F627" s="90" t="s">
        <v>211</v>
      </c>
      <c r="G627" s="91" t="s">
        <v>218</v>
      </c>
      <c r="H627" s="83" t="s">
        <v>242</v>
      </c>
      <c r="I627" s="117" t="s">
        <v>999</v>
      </c>
      <c r="J627" s="117" t="s">
        <v>999</v>
      </c>
      <c r="K627" s="117" t="s">
        <v>999</v>
      </c>
      <c r="L627" s="117" t="s">
        <v>999</v>
      </c>
      <c r="M627" s="90" t="s">
        <v>326</v>
      </c>
      <c r="N627" s="91" t="s">
        <v>235</v>
      </c>
      <c r="O627" s="91" t="s">
        <v>120</v>
      </c>
      <c r="P627" s="57">
        <v>20</v>
      </c>
      <c r="Q627" s="57">
        <v>5279</v>
      </c>
      <c r="R627" s="57">
        <f t="shared" ref="R627:R633" si="109">P627*Q627</f>
        <v>105580</v>
      </c>
      <c r="S627" s="57">
        <f t="shared" si="107"/>
        <v>112970.6</v>
      </c>
      <c r="T627" s="57">
        <f t="shared" ref="T627:T644" si="110">S627*1.07</f>
        <v>120878.54200000002</v>
      </c>
      <c r="U627" s="89" t="s">
        <v>549</v>
      </c>
      <c r="V627" s="91" t="s">
        <v>546</v>
      </c>
      <c r="W627" s="95" t="s">
        <v>101</v>
      </c>
      <c r="X627" s="91">
        <v>0</v>
      </c>
    </row>
    <row r="628" spans="1:24" ht="57">
      <c r="A628" s="26">
        <v>612</v>
      </c>
      <c r="B628" s="54" t="s">
        <v>321</v>
      </c>
      <c r="C628" s="89" t="s">
        <v>941</v>
      </c>
      <c r="D628" s="89" t="s">
        <v>35</v>
      </c>
      <c r="E628" s="89" t="s">
        <v>35</v>
      </c>
      <c r="F628" s="90" t="s">
        <v>211</v>
      </c>
      <c r="G628" s="91" t="s">
        <v>218</v>
      </c>
      <c r="H628" s="83" t="s">
        <v>242</v>
      </c>
      <c r="I628" s="117" t="s">
        <v>999</v>
      </c>
      <c r="J628" s="117" t="s">
        <v>999</v>
      </c>
      <c r="K628" s="117" t="s">
        <v>999</v>
      </c>
      <c r="L628" s="117" t="s">
        <v>999</v>
      </c>
      <c r="M628" s="90" t="s">
        <v>326</v>
      </c>
      <c r="N628" s="91" t="s">
        <v>235</v>
      </c>
      <c r="O628" s="91" t="s">
        <v>120</v>
      </c>
      <c r="P628" s="57">
        <v>20</v>
      </c>
      <c r="Q628" s="57">
        <v>5200</v>
      </c>
      <c r="R628" s="57">
        <f t="shared" si="109"/>
        <v>104000</v>
      </c>
      <c r="S628" s="57">
        <f t="shared" si="107"/>
        <v>111280</v>
      </c>
      <c r="T628" s="57">
        <f t="shared" si="110"/>
        <v>119069.6</v>
      </c>
      <c r="U628" s="89" t="s">
        <v>153</v>
      </c>
      <c r="V628" s="91" t="s">
        <v>558</v>
      </c>
      <c r="W628" s="95" t="s">
        <v>101</v>
      </c>
      <c r="X628" s="91">
        <v>0</v>
      </c>
    </row>
    <row r="629" spans="1:24" ht="57">
      <c r="A629" s="26">
        <v>613</v>
      </c>
      <c r="B629" s="54" t="s">
        <v>321</v>
      </c>
      <c r="C629" s="89" t="s">
        <v>941</v>
      </c>
      <c r="D629" s="89" t="s">
        <v>35</v>
      </c>
      <c r="E629" s="89" t="s">
        <v>35</v>
      </c>
      <c r="F629" s="90" t="s">
        <v>211</v>
      </c>
      <c r="G629" s="91" t="s">
        <v>218</v>
      </c>
      <c r="H629" s="83" t="s">
        <v>242</v>
      </c>
      <c r="I629" s="117" t="s">
        <v>999</v>
      </c>
      <c r="J629" s="117" t="s">
        <v>999</v>
      </c>
      <c r="K629" s="117" t="s">
        <v>999</v>
      </c>
      <c r="L629" s="117" t="s">
        <v>999</v>
      </c>
      <c r="M629" s="90" t="s">
        <v>326</v>
      </c>
      <c r="N629" s="91" t="s">
        <v>235</v>
      </c>
      <c r="O629" s="91" t="s">
        <v>120</v>
      </c>
      <c r="P629" s="57">
        <v>14</v>
      </c>
      <c r="Q629" s="57">
        <v>4500</v>
      </c>
      <c r="R629" s="57">
        <f t="shared" si="109"/>
        <v>63000</v>
      </c>
      <c r="S629" s="57">
        <f t="shared" si="107"/>
        <v>67410</v>
      </c>
      <c r="T629" s="57">
        <f t="shared" si="110"/>
        <v>72128.7</v>
      </c>
      <c r="U629" s="89" t="s">
        <v>159</v>
      </c>
      <c r="V629" s="91" t="s">
        <v>948</v>
      </c>
      <c r="W629" s="95" t="s">
        <v>101</v>
      </c>
      <c r="X629" s="91">
        <v>0</v>
      </c>
    </row>
    <row r="630" spans="1:24" ht="57">
      <c r="A630" s="26">
        <v>614</v>
      </c>
      <c r="B630" s="54" t="s">
        <v>321</v>
      </c>
      <c r="C630" s="89" t="s">
        <v>941</v>
      </c>
      <c r="D630" s="89" t="s">
        <v>35</v>
      </c>
      <c r="E630" s="89" t="s">
        <v>35</v>
      </c>
      <c r="F630" s="90" t="s">
        <v>211</v>
      </c>
      <c r="G630" s="91" t="s">
        <v>218</v>
      </c>
      <c r="H630" s="83" t="s">
        <v>242</v>
      </c>
      <c r="I630" s="62" t="s">
        <v>1000</v>
      </c>
      <c r="J630" s="62" t="s">
        <v>1000</v>
      </c>
      <c r="K630" s="62" t="s">
        <v>1000</v>
      </c>
      <c r="L630" s="62" t="s">
        <v>1000</v>
      </c>
      <c r="M630" s="90" t="s">
        <v>326</v>
      </c>
      <c r="N630" s="91" t="s">
        <v>235</v>
      </c>
      <c r="O630" s="91"/>
      <c r="P630" s="57">
        <v>15</v>
      </c>
      <c r="Q630" s="57">
        <v>3800</v>
      </c>
      <c r="R630" s="57">
        <f t="shared" si="109"/>
        <v>57000</v>
      </c>
      <c r="S630" s="57">
        <f t="shared" si="107"/>
        <v>60990</v>
      </c>
      <c r="T630" s="57">
        <f t="shared" si="110"/>
        <v>65259.3</v>
      </c>
      <c r="U630" s="89" t="s">
        <v>549</v>
      </c>
      <c r="V630" s="91" t="s">
        <v>546</v>
      </c>
      <c r="W630" s="95" t="s">
        <v>101</v>
      </c>
      <c r="X630" s="91">
        <v>0</v>
      </c>
    </row>
    <row r="631" spans="1:24" ht="57">
      <c r="A631" s="26">
        <v>615</v>
      </c>
      <c r="B631" s="54" t="s">
        <v>321</v>
      </c>
      <c r="C631" s="89" t="s">
        <v>941</v>
      </c>
      <c r="D631" s="89" t="s">
        <v>35</v>
      </c>
      <c r="E631" s="89" t="s">
        <v>35</v>
      </c>
      <c r="F631" s="90" t="s">
        <v>211</v>
      </c>
      <c r="G631" s="91" t="s">
        <v>218</v>
      </c>
      <c r="H631" s="83" t="s">
        <v>242</v>
      </c>
      <c r="I631" s="117" t="s">
        <v>1001</v>
      </c>
      <c r="J631" s="117" t="s">
        <v>1001</v>
      </c>
      <c r="K631" s="117" t="s">
        <v>1001</v>
      </c>
      <c r="L631" s="117" t="s">
        <v>1001</v>
      </c>
      <c r="M631" s="90" t="s">
        <v>326</v>
      </c>
      <c r="N631" s="91" t="s">
        <v>235</v>
      </c>
      <c r="O631" s="91" t="s">
        <v>120</v>
      </c>
      <c r="P631" s="57">
        <v>20</v>
      </c>
      <c r="Q631" s="57">
        <v>500</v>
      </c>
      <c r="R631" s="57">
        <f t="shared" si="109"/>
        <v>10000</v>
      </c>
      <c r="S631" s="57">
        <f t="shared" si="107"/>
        <v>10700</v>
      </c>
      <c r="T631" s="57">
        <f t="shared" si="110"/>
        <v>11449</v>
      </c>
      <c r="U631" s="89" t="s">
        <v>153</v>
      </c>
      <c r="V631" s="91" t="s">
        <v>558</v>
      </c>
      <c r="W631" s="95" t="s">
        <v>101</v>
      </c>
      <c r="X631" s="91">
        <v>0</v>
      </c>
    </row>
    <row r="632" spans="1:24" ht="57">
      <c r="A632" s="26">
        <v>616</v>
      </c>
      <c r="B632" s="54" t="s">
        <v>321</v>
      </c>
      <c r="C632" s="89" t="s">
        <v>941</v>
      </c>
      <c r="D632" s="89" t="s">
        <v>35</v>
      </c>
      <c r="E632" s="89" t="s">
        <v>35</v>
      </c>
      <c r="F632" s="90" t="s">
        <v>211</v>
      </c>
      <c r="G632" s="91" t="s">
        <v>218</v>
      </c>
      <c r="H632" s="83" t="s">
        <v>242</v>
      </c>
      <c r="I632" s="117" t="s">
        <v>1001</v>
      </c>
      <c r="J632" s="117" t="s">
        <v>1001</v>
      </c>
      <c r="K632" s="117" t="s">
        <v>1001</v>
      </c>
      <c r="L632" s="117" t="s">
        <v>1001</v>
      </c>
      <c r="M632" s="90" t="s">
        <v>326</v>
      </c>
      <c r="N632" s="91" t="s">
        <v>235</v>
      </c>
      <c r="O632" s="91" t="s">
        <v>120</v>
      </c>
      <c r="P632" s="57">
        <v>20</v>
      </c>
      <c r="Q632" s="57">
        <v>500</v>
      </c>
      <c r="R632" s="57">
        <f t="shared" si="109"/>
        <v>10000</v>
      </c>
      <c r="S632" s="57">
        <f t="shared" si="107"/>
        <v>10700</v>
      </c>
      <c r="T632" s="57">
        <f t="shared" si="110"/>
        <v>11449</v>
      </c>
      <c r="U632" s="89" t="s">
        <v>159</v>
      </c>
      <c r="V632" s="91" t="s">
        <v>948</v>
      </c>
      <c r="W632" s="95" t="s">
        <v>101</v>
      </c>
      <c r="X632" s="91">
        <v>0</v>
      </c>
    </row>
    <row r="633" spans="1:24" ht="57">
      <c r="A633" s="26">
        <v>617</v>
      </c>
      <c r="B633" s="54" t="s">
        <v>321</v>
      </c>
      <c r="C633" s="89" t="s">
        <v>941</v>
      </c>
      <c r="D633" s="89" t="s">
        <v>35</v>
      </c>
      <c r="E633" s="89" t="s">
        <v>35</v>
      </c>
      <c r="F633" s="90" t="s">
        <v>211</v>
      </c>
      <c r="G633" s="91" t="s">
        <v>218</v>
      </c>
      <c r="H633" s="83" t="s">
        <v>242</v>
      </c>
      <c r="I633" s="117" t="s">
        <v>1002</v>
      </c>
      <c r="J633" s="117" t="s">
        <v>1002</v>
      </c>
      <c r="K633" s="117" t="s">
        <v>1002</v>
      </c>
      <c r="L633" s="117" t="s">
        <v>1002</v>
      </c>
      <c r="M633" s="90" t="s">
        <v>326</v>
      </c>
      <c r="N633" s="91" t="s">
        <v>235</v>
      </c>
      <c r="O633" s="91" t="s">
        <v>120</v>
      </c>
      <c r="P633" s="57">
        <v>20</v>
      </c>
      <c r="Q633" s="57">
        <v>1350</v>
      </c>
      <c r="R633" s="57">
        <f t="shared" si="109"/>
        <v>27000</v>
      </c>
      <c r="S633" s="57">
        <f t="shared" si="107"/>
        <v>28890</v>
      </c>
      <c r="T633" s="57">
        <f t="shared" si="110"/>
        <v>30912.300000000003</v>
      </c>
      <c r="U633" s="89" t="s">
        <v>549</v>
      </c>
      <c r="V633" s="91" t="s">
        <v>546</v>
      </c>
      <c r="W633" s="95" t="s">
        <v>101</v>
      </c>
      <c r="X633" s="91">
        <v>0</v>
      </c>
    </row>
    <row r="634" spans="1:24" ht="57">
      <c r="A634" s="26">
        <v>618</v>
      </c>
      <c r="B634" s="54" t="s">
        <v>321</v>
      </c>
      <c r="C634" s="89" t="s">
        <v>941</v>
      </c>
      <c r="D634" s="89" t="s">
        <v>35</v>
      </c>
      <c r="E634" s="89" t="s">
        <v>35</v>
      </c>
      <c r="F634" s="90" t="s">
        <v>211</v>
      </c>
      <c r="G634" s="91" t="s">
        <v>218</v>
      </c>
      <c r="H634" s="83" t="s">
        <v>242</v>
      </c>
      <c r="I634" s="117" t="s">
        <v>1002</v>
      </c>
      <c r="J634" s="117" t="s">
        <v>1002</v>
      </c>
      <c r="K634" s="117" t="s">
        <v>1002</v>
      </c>
      <c r="L634" s="117" t="s">
        <v>1002</v>
      </c>
      <c r="M634" s="90" t="s">
        <v>326</v>
      </c>
      <c r="N634" s="91" t="s">
        <v>235</v>
      </c>
      <c r="O634" s="91" t="s">
        <v>120</v>
      </c>
      <c r="P634" s="57">
        <v>40</v>
      </c>
      <c r="Q634" s="57">
        <v>1365</v>
      </c>
      <c r="R634" s="57">
        <f>P634*Q634</f>
        <v>54600</v>
      </c>
      <c r="S634" s="57">
        <f t="shared" si="107"/>
        <v>58422</v>
      </c>
      <c r="T634" s="57">
        <f t="shared" si="110"/>
        <v>62511.54</v>
      </c>
      <c r="U634" s="89" t="s">
        <v>1819</v>
      </c>
      <c r="V634" s="91" t="s">
        <v>533</v>
      </c>
      <c r="W634" s="95" t="s">
        <v>101</v>
      </c>
      <c r="X634" s="91">
        <v>0</v>
      </c>
    </row>
    <row r="635" spans="1:24" ht="57">
      <c r="A635" s="26">
        <v>619</v>
      </c>
      <c r="B635" s="54" t="s">
        <v>321</v>
      </c>
      <c r="C635" s="89" t="s">
        <v>941</v>
      </c>
      <c r="D635" s="89" t="s">
        <v>35</v>
      </c>
      <c r="E635" s="89" t="s">
        <v>35</v>
      </c>
      <c r="F635" s="90" t="s">
        <v>211</v>
      </c>
      <c r="G635" s="91" t="s">
        <v>218</v>
      </c>
      <c r="H635" s="83" t="s">
        <v>242</v>
      </c>
      <c r="I635" s="117" t="s">
        <v>1796</v>
      </c>
      <c r="J635" s="117" t="s">
        <v>1796</v>
      </c>
      <c r="K635" s="117" t="s">
        <v>1796</v>
      </c>
      <c r="L635" s="117" t="s">
        <v>1794</v>
      </c>
      <c r="M635" s="90" t="s">
        <v>326</v>
      </c>
      <c r="N635" s="91" t="s">
        <v>235</v>
      </c>
      <c r="O635" s="91" t="s">
        <v>149</v>
      </c>
      <c r="P635" s="57">
        <v>10</v>
      </c>
      <c r="Q635" s="57">
        <v>1165</v>
      </c>
      <c r="R635" s="57">
        <f>P635*Q635</f>
        <v>11650</v>
      </c>
      <c r="S635" s="57">
        <f t="shared" si="107"/>
        <v>12465.5</v>
      </c>
      <c r="T635" s="57">
        <f t="shared" si="110"/>
        <v>13338.085000000001</v>
      </c>
      <c r="U635" s="89" t="s">
        <v>159</v>
      </c>
      <c r="V635" s="91" t="s">
        <v>990</v>
      </c>
      <c r="W635" s="95" t="s">
        <v>101</v>
      </c>
      <c r="X635" s="91">
        <v>0</v>
      </c>
    </row>
    <row r="636" spans="1:24" ht="57">
      <c r="A636" s="26">
        <v>620</v>
      </c>
      <c r="B636" s="54" t="s">
        <v>321</v>
      </c>
      <c r="C636" s="89" t="s">
        <v>941</v>
      </c>
      <c r="D636" s="89" t="s">
        <v>35</v>
      </c>
      <c r="E636" s="89" t="s">
        <v>35</v>
      </c>
      <c r="F636" s="90" t="s">
        <v>211</v>
      </c>
      <c r="G636" s="91" t="s">
        <v>218</v>
      </c>
      <c r="H636" s="83" t="s">
        <v>242</v>
      </c>
      <c r="I636" s="117" t="s">
        <v>1796</v>
      </c>
      <c r="J636" s="117" t="s">
        <v>1796</v>
      </c>
      <c r="K636" s="117" t="s">
        <v>1796</v>
      </c>
      <c r="L636" s="117" t="s">
        <v>1794</v>
      </c>
      <c r="M636" s="90" t="s">
        <v>326</v>
      </c>
      <c r="N636" s="91" t="s">
        <v>235</v>
      </c>
      <c r="O636" s="91" t="s">
        <v>149</v>
      </c>
      <c r="P636" s="57">
        <v>10</v>
      </c>
      <c r="Q636" s="57">
        <v>900</v>
      </c>
      <c r="R636" s="57">
        <f>P636*Q636</f>
        <v>9000</v>
      </c>
      <c r="S636" s="57">
        <f t="shared" si="107"/>
        <v>9630</v>
      </c>
      <c r="T636" s="57">
        <f t="shared" si="110"/>
        <v>10304.1</v>
      </c>
      <c r="U636" s="89" t="s">
        <v>153</v>
      </c>
      <c r="V636" s="91" t="s">
        <v>993</v>
      </c>
      <c r="W636" s="95" t="s">
        <v>101</v>
      </c>
      <c r="X636" s="91">
        <v>0</v>
      </c>
    </row>
    <row r="637" spans="1:24" ht="57">
      <c r="A637" s="26">
        <v>621</v>
      </c>
      <c r="B637" s="54" t="s">
        <v>321</v>
      </c>
      <c r="C637" s="89" t="s">
        <v>941</v>
      </c>
      <c r="D637" s="89" t="s">
        <v>35</v>
      </c>
      <c r="E637" s="89" t="s">
        <v>35</v>
      </c>
      <c r="F637" s="90" t="s">
        <v>211</v>
      </c>
      <c r="G637" s="91" t="s">
        <v>218</v>
      </c>
      <c r="H637" s="83" t="s">
        <v>242</v>
      </c>
      <c r="I637" s="117" t="s">
        <v>1003</v>
      </c>
      <c r="J637" s="117" t="s">
        <v>1003</v>
      </c>
      <c r="K637" s="117" t="s">
        <v>1003</v>
      </c>
      <c r="L637" s="117" t="s">
        <v>1003</v>
      </c>
      <c r="M637" s="90" t="s">
        <v>326</v>
      </c>
      <c r="N637" s="91" t="s">
        <v>235</v>
      </c>
      <c r="O637" s="91" t="s">
        <v>120</v>
      </c>
      <c r="P637" s="57">
        <v>24</v>
      </c>
      <c r="Q637" s="57">
        <v>2699</v>
      </c>
      <c r="R637" s="57">
        <f t="shared" ref="R637:R644" si="111">P637*Q637</f>
        <v>64776</v>
      </c>
      <c r="S637" s="57">
        <f t="shared" si="107"/>
        <v>69310.320000000007</v>
      </c>
      <c r="T637" s="57">
        <f t="shared" si="110"/>
        <v>74162.042400000006</v>
      </c>
      <c r="U637" s="89" t="s">
        <v>549</v>
      </c>
      <c r="V637" s="91" t="s">
        <v>546</v>
      </c>
      <c r="W637" s="95" t="s">
        <v>101</v>
      </c>
      <c r="X637" s="91">
        <v>0</v>
      </c>
    </row>
    <row r="638" spans="1:24" ht="57">
      <c r="A638" s="26">
        <v>622</v>
      </c>
      <c r="B638" s="54" t="s">
        <v>321</v>
      </c>
      <c r="C638" s="89" t="s">
        <v>941</v>
      </c>
      <c r="D638" s="89" t="s">
        <v>35</v>
      </c>
      <c r="E638" s="89" t="s">
        <v>35</v>
      </c>
      <c r="F638" s="90" t="s">
        <v>211</v>
      </c>
      <c r="G638" s="91" t="s">
        <v>218</v>
      </c>
      <c r="H638" s="83" t="s">
        <v>242</v>
      </c>
      <c r="I638" s="117" t="s">
        <v>1003</v>
      </c>
      <c r="J638" s="117" t="s">
        <v>1003</v>
      </c>
      <c r="K638" s="117" t="s">
        <v>1003</v>
      </c>
      <c r="L638" s="117" t="s">
        <v>1003</v>
      </c>
      <c r="M638" s="90" t="s">
        <v>326</v>
      </c>
      <c r="N638" s="91" t="s">
        <v>235</v>
      </c>
      <c r="O638" s="91" t="s">
        <v>120</v>
      </c>
      <c r="P638" s="57">
        <v>24</v>
      </c>
      <c r="Q638" s="57">
        <v>2698</v>
      </c>
      <c r="R638" s="57">
        <f t="shared" si="111"/>
        <v>64752</v>
      </c>
      <c r="S638" s="57">
        <f t="shared" si="107"/>
        <v>69284.639999999999</v>
      </c>
      <c r="T638" s="57">
        <f t="shared" si="110"/>
        <v>74134.564800000007</v>
      </c>
      <c r="U638" s="89" t="s">
        <v>1819</v>
      </c>
      <c r="V638" s="91" t="s">
        <v>533</v>
      </c>
      <c r="W638" s="95" t="s">
        <v>101</v>
      </c>
      <c r="X638" s="91">
        <v>0</v>
      </c>
    </row>
    <row r="639" spans="1:24" ht="57">
      <c r="A639" s="26">
        <v>623</v>
      </c>
      <c r="B639" s="54" t="s">
        <v>321</v>
      </c>
      <c r="C639" s="89" t="s">
        <v>941</v>
      </c>
      <c r="D639" s="89" t="s">
        <v>35</v>
      </c>
      <c r="E639" s="89" t="s">
        <v>35</v>
      </c>
      <c r="F639" s="90" t="s">
        <v>211</v>
      </c>
      <c r="G639" s="91" t="s">
        <v>218</v>
      </c>
      <c r="H639" s="83" t="s">
        <v>242</v>
      </c>
      <c r="I639" s="117" t="s">
        <v>1004</v>
      </c>
      <c r="J639" s="117" t="s">
        <v>1004</v>
      </c>
      <c r="K639" s="117" t="s">
        <v>1004</v>
      </c>
      <c r="L639" s="117" t="s">
        <v>1004</v>
      </c>
      <c r="M639" s="90" t="s">
        <v>326</v>
      </c>
      <c r="N639" s="91" t="s">
        <v>235</v>
      </c>
      <c r="O639" s="91" t="s">
        <v>120</v>
      </c>
      <c r="P639" s="57">
        <v>10</v>
      </c>
      <c r="Q639" s="57">
        <v>300</v>
      </c>
      <c r="R639" s="57">
        <f t="shared" si="111"/>
        <v>3000</v>
      </c>
      <c r="S639" s="57">
        <f t="shared" si="107"/>
        <v>3210</v>
      </c>
      <c r="T639" s="57">
        <f t="shared" si="110"/>
        <v>3434.7000000000003</v>
      </c>
      <c r="U639" s="89" t="s">
        <v>1819</v>
      </c>
      <c r="V639" s="91" t="s">
        <v>533</v>
      </c>
      <c r="W639" s="95" t="s">
        <v>101</v>
      </c>
      <c r="X639" s="91">
        <v>0</v>
      </c>
    </row>
    <row r="640" spans="1:24" ht="57">
      <c r="A640" s="26">
        <v>624</v>
      </c>
      <c r="B640" s="54" t="s">
        <v>321</v>
      </c>
      <c r="C640" s="89" t="s">
        <v>941</v>
      </c>
      <c r="D640" s="89" t="s">
        <v>35</v>
      </c>
      <c r="E640" s="89" t="s">
        <v>35</v>
      </c>
      <c r="F640" s="90" t="s">
        <v>211</v>
      </c>
      <c r="G640" s="91" t="s">
        <v>218</v>
      </c>
      <c r="H640" s="83" t="s">
        <v>242</v>
      </c>
      <c r="I640" s="117" t="s">
        <v>1005</v>
      </c>
      <c r="J640" s="117" t="s">
        <v>1005</v>
      </c>
      <c r="K640" s="117" t="s">
        <v>1005</v>
      </c>
      <c r="L640" s="117" t="s">
        <v>1005</v>
      </c>
      <c r="M640" s="90" t="s">
        <v>326</v>
      </c>
      <c r="N640" s="91" t="s">
        <v>235</v>
      </c>
      <c r="O640" s="91" t="s">
        <v>148</v>
      </c>
      <c r="P640" s="57">
        <v>20</v>
      </c>
      <c r="Q640" s="57">
        <v>150</v>
      </c>
      <c r="R640" s="57">
        <f t="shared" si="111"/>
        <v>3000</v>
      </c>
      <c r="S640" s="57">
        <f t="shared" si="107"/>
        <v>3210</v>
      </c>
      <c r="T640" s="57">
        <f t="shared" si="110"/>
        <v>3434.7000000000003</v>
      </c>
      <c r="U640" s="89" t="s">
        <v>1795</v>
      </c>
      <c r="V640" s="91" t="s">
        <v>992</v>
      </c>
      <c r="W640" s="95" t="s">
        <v>101</v>
      </c>
      <c r="X640" s="91">
        <v>0</v>
      </c>
    </row>
    <row r="641" spans="1:24" ht="57">
      <c r="A641" s="26">
        <v>625</v>
      </c>
      <c r="B641" s="54" t="s">
        <v>321</v>
      </c>
      <c r="C641" s="89" t="s">
        <v>941</v>
      </c>
      <c r="D641" s="89" t="s">
        <v>35</v>
      </c>
      <c r="E641" s="89" t="s">
        <v>35</v>
      </c>
      <c r="F641" s="90" t="s">
        <v>211</v>
      </c>
      <c r="G641" s="91" t="s">
        <v>218</v>
      </c>
      <c r="H641" s="83" t="s">
        <v>242</v>
      </c>
      <c r="I641" s="117" t="s">
        <v>1005</v>
      </c>
      <c r="J641" s="117" t="s">
        <v>1005</v>
      </c>
      <c r="K641" s="117" t="s">
        <v>1005</v>
      </c>
      <c r="L641" s="117" t="s">
        <v>1005</v>
      </c>
      <c r="M641" s="90" t="s">
        <v>326</v>
      </c>
      <c r="N641" s="91" t="s">
        <v>235</v>
      </c>
      <c r="O641" s="91" t="s">
        <v>148</v>
      </c>
      <c r="P641" s="57">
        <v>20</v>
      </c>
      <c r="Q641" s="57">
        <v>150</v>
      </c>
      <c r="R641" s="57">
        <f t="shared" si="111"/>
        <v>3000</v>
      </c>
      <c r="S641" s="57">
        <f t="shared" si="107"/>
        <v>3210</v>
      </c>
      <c r="T641" s="57">
        <f t="shared" si="110"/>
        <v>3434.7000000000003</v>
      </c>
      <c r="U641" s="89" t="s">
        <v>153</v>
      </c>
      <c r="V641" s="91" t="s">
        <v>993</v>
      </c>
      <c r="W641" s="95" t="s">
        <v>101</v>
      </c>
      <c r="X641" s="91">
        <v>0</v>
      </c>
    </row>
    <row r="642" spans="1:24" ht="57">
      <c r="A642" s="26">
        <v>626</v>
      </c>
      <c r="B642" s="54" t="s">
        <v>321</v>
      </c>
      <c r="C642" s="89" t="s">
        <v>941</v>
      </c>
      <c r="D642" s="89" t="s">
        <v>35</v>
      </c>
      <c r="E642" s="89" t="s">
        <v>35</v>
      </c>
      <c r="F642" s="90" t="s">
        <v>211</v>
      </c>
      <c r="G642" s="91" t="s">
        <v>218</v>
      </c>
      <c r="H642" s="83" t="s">
        <v>242</v>
      </c>
      <c r="I642" s="117" t="s">
        <v>1005</v>
      </c>
      <c r="J642" s="117" t="s">
        <v>1005</v>
      </c>
      <c r="K642" s="117" t="s">
        <v>1005</v>
      </c>
      <c r="L642" s="117" t="s">
        <v>1005</v>
      </c>
      <c r="M642" s="90" t="s">
        <v>326</v>
      </c>
      <c r="N642" s="91" t="s">
        <v>235</v>
      </c>
      <c r="O642" s="91" t="s">
        <v>148</v>
      </c>
      <c r="P642" s="57">
        <v>20</v>
      </c>
      <c r="Q642" s="57">
        <v>150</v>
      </c>
      <c r="R642" s="57">
        <f t="shared" si="111"/>
        <v>3000</v>
      </c>
      <c r="S642" s="57">
        <f t="shared" si="107"/>
        <v>3210</v>
      </c>
      <c r="T642" s="57">
        <f t="shared" si="110"/>
        <v>3434.7000000000003</v>
      </c>
      <c r="U642" s="89" t="s">
        <v>156</v>
      </c>
      <c r="V642" s="91" t="s">
        <v>991</v>
      </c>
      <c r="W642" s="95" t="s">
        <v>101</v>
      </c>
      <c r="X642" s="91">
        <v>0</v>
      </c>
    </row>
    <row r="643" spans="1:24" ht="57">
      <c r="A643" s="26">
        <v>627</v>
      </c>
      <c r="B643" s="54" t="s">
        <v>321</v>
      </c>
      <c r="C643" s="89" t="s">
        <v>941</v>
      </c>
      <c r="D643" s="89" t="s">
        <v>35</v>
      </c>
      <c r="E643" s="89" t="s">
        <v>35</v>
      </c>
      <c r="F643" s="90" t="s">
        <v>211</v>
      </c>
      <c r="G643" s="91" t="s">
        <v>218</v>
      </c>
      <c r="H643" s="83" t="s">
        <v>242</v>
      </c>
      <c r="I643" s="117" t="s">
        <v>1005</v>
      </c>
      <c r="J643" s="117" t="s">
        <v>1005</v>
      </c>
      <c r="K643" s="117" t="s">
        <v>1005</v>
      </c>
      <c r="L643" s="117" t="s">
        <v>1005</v>
      </c>
      <c r="M643" s="90" t="s">
        <v>326</v>
      </c>
      <c r="N643" s="91" t="s">
        <v>235</v>
      </c>
      <c r="O643" s="91" t="s">
        <v>148</v>
      </c>
      <c r="P643" s="57">
        <v>20</v>
      </c>
      <c r="Q643" s="57">
        <v>150</v>
      </c>
      <c r="R643" s="57">
        <f t="shared" si="111"/>
        <v>3000</v>
      </c>
      <c r="S643" s="57">
        <f t="shared" si="107"/>
        <v>3210</v>
      </c>
      <c r="T643" s="57">
        <f t="shared" si="110"/>
        <v>3434.7000000000003</v>
      </c>
      <c r="U643" s="89" t="s">
        <v>159</v>
      </c>
      <c r="V643" s="91" t="s">
        <v>948</v>
      </c>
      <c r="W643" s="95" t="s">
        <v>101</v>
      </c>
      <c r="X643" s="91">
        <v>0</v>
      </c>
    </row>
    <row r="644" spans="1:24" ht="57">
      <c r="A644" s="26">
        <v>628</v>
      </c>
      <c r="B644" s="54" t="s">
        <v>321</v>
      </c>
      <c r="C644" s="89" t="s">
        <v>941</v>
      </c>
      <c r="D644" s="89" t="s">
        <v>35</v>
      </c>
      <c r="E644" s="89" t="s">
        <v>35</v>
      </c>
      <c r="F644" s="90" t="s">
        <v>211</v>
      </c>
      <c r="G644" s="91" t="s">
        <v>218</v>
      </c>
      <c r="H644" s="83" t="s">
        <v>242</v>
      </c>
      <c r="I644" s="117" t="s">
        <v>1006</v>
      </c>
      <c r="J644" s="117" t="s">
        <v>1006</v>
      </c>
      <c r="K644" s="117" t="s">
        <v>1006</v>
      </c>
      <c r="L644" s="117" t="s">
        <v>1006</v>
      </c>
      <c r="M644" s="90" t="s">
        <v>326</v>
      </c>
      <c r="N644" s="91" t="s">
        <v>235</v>
      </c>
      <c r="O644" s="91" t="s">
        <v>149</v>
      </c>
      <c r="P644" s="57">
        <v>30</v>
      </c>
      <c r="Q644" s="57">
        <v>10990</v>
      </c>
      <c r="R644" s="57">
        <f t="shared" si="111"/>
        <v>329700</v>
      </c>
      <c r="S644" s="57">
        <f t="shared" si="107"/>
        <v>352779</v>
      </c>
      <c r="T644" s="57">
        <f t="shared" si="110"/>
        <v>377473.53</v>
      </c>
      <c r="U644" s="89" t="s">
        <v>549</v>
      </c>
      <c r="V644" s="91" t="s">
        <v>992</v>
      </c>
      <c r="W644" s="95" t="s">
        <v>101</v>
      </c>
      <c r="X644" s="91">
        <v>0</v>
      </c>
    </row>
    <row r="645" spans="1:24" ht="57">
      <c r="A645" s="26">
        <v>629</v>
      </c>
      <c r="B645" s="54" t="s">
        <v>321</v>
      </c>
      <c r="C645" s="89" t="s">
        <v>941</v>
      </c>
      <c r="D645" s="89" t="s">
        <v>35</v>
      </c>
      <c r="E645" s="89" t="s">
        <v>35</v>
      </c>
      <c r="F645" s="90" t="s">
        <v>211</v>
      </c>
      <c r="G645" s="91" t="s">
        <v>218</v>
      </c>
      <c r="H645" s="83" t="s">
        <v>242</v>
      </c>
      <c r="I645" s="117" t="s">
        <v>1006</v>
      </c>
      <c r="J645" s="117" t="s">
        <v>1006</v>
      </c>
      <c r="K645" s="117" t="s">
        <v>1006</v>
      </c>
      <c r="L645" s="117" t="s">
        <v>1006</v>
      </c>
      <c r="M645" s="90" t="s">
        <v>326</v>
      </c>
      <c r="N645" s="91" t="s">
        <v>235</v>
      </c>
      <c r="O645" s="91" t="s">
        <v>149</v>
      </c>
      <c r="P645" s="57">
        <v>30</v>
      </c>
      <c r="Q645" s="57">
        <v>10990</v>
      </c>
      <c r="R645" s="57">
        <f>P645*Q645</f>
        <v>329700</v>
      </c>
      <c r="S645" s="57">
        <f t="shared" si="107"/>
        <v>352779</v>
      </c>
      <c r="T645" s="57">
        <f>S645*1.07</f>
        <v>377473.53</v>
      </c>
      <c r="U645" s="89" t="s">
        <v>153</v>
      </c>
      <c r="V645" s="91" t="s">
        <v>993</v>
      </c>
      <c r="W645" s="95" t="s">
        <v>101</v>
      </c>
      <c r="X645" s="91">
        <v>0</v>
      </c>
    </row>
    <row r="646" spans="1:24" ht="57">
      <c r="A646" s="26">
        <v>630</v>
      </c>
      <c r="B646" s="54" t="s">
        <v>321</v>
      </c>
      <c r="C646" s="89" t="s">
        <v>941</v>
      </c>
      <c r="D646" s="89" t="s">
        <v>35</v>
      </c>
      <c r="E646" s="89" t="s">
        <v>35</v>
      </c>
      <c r="F646" s="90" t="s">
        <v>211</v>
      </c>
      <c r="G646" s="91" t="s">
        <v>218</v>
      </c>
      <c r="H646" s="83" t="s">
        <v>242</v>
      </c>
      <c r="I646" s="117" t="s">
        <v>1007</v>
      </c>
      <c r="J646" s="117" t="s">
        <v>1007</v>
      </c>
      <c r="K646" s="117" t="s">
        <v>1007</v>
      </c>
      <c r="L646" s="117" t="s">
        <v>1007</v>
      </c>
      <c r="M646" s="90" t="s">
        <v>326</v>
      </c>
      <c r="N646" s="91" t="s">
        <v>235</v>
      </c>
      <c r="O646" s="91" t="s">
        <v>149</v>
      </c>
      <c r="P646" s="57">
        <v>20</v>
      </c>
      <c r="Q646" s="57">
        <v>570</v>
      </c>
      <c r="R646" s="57">
        <f t="shared" ref="R646:R653" si="112">P646*Q646</f>
        <v>11400</v>
      </c>
      <c r="S646" s="57">
        <f t="shared" si="107"/>
        <v>12198</v>
      </c>
      <c r="T646" s="57">
        <f t="shared" ref="T646:T708" si="113">S646*1.07</f>
        <v>13051.86</v>
      </c>
      <c r="U646" s="89" t="s">
        <v>159</v>
      </c>
      <c r="V646" s="91" t="s">
        <v>990</v>
      </c>
      <c r="W646" s="95" t="s">
        <v>101</v>
      </c>
      <c r="X646" s="91">
        <v>0</v>
      </c>
    </row>
    <row r="647" spans="1:24" ht="57">
      <c r="A647" s="26">
        <v>631</v>
      </c>
      <c r="B647" s="54" t="s">
        <v>321</v>
      </c>
      <c r="C647" s="89" t="s">
        <v>941</v>
      </c>
      <c r="D647" s="89" t="s">
        <v>35</v>
      </c>
      <c r="E647" s="89" t="s">
        <v>35</v>
      </c>
      <c r="F647" s="90" t="s">
        <v>211</v>
      </c>
      <c r="G647" s="91" t="s">
        <v>218</v>
      </c>
      <c r="H647" s="83" t="s">
        <v>242</v>
      </c>
      <c r="I647" s="117" t="s">
        <v>1008</v>
      </c>
      <c r="J647" s="117" t="s">
        <v>1008</v>
      </c>
      <c r="K647" s="117" t="s">
        <v>1008</v>
      </c>
      <c r="L647" s="117" t="s">
        <v>1008</v>
      </c>
      <c r="M647" s="90" t="s">
        <v>326</v>
      </c>
      <c r="N647" s="91" t="s">
        <v>235</v>
      </c>
      <c r="O647" s="91" t="s">
        <v>120</v>
      </c>
      <c r="P647" s="57">
        <v>40</v>
      </c>
      <c r="Q647" s="57">
        <v>876</v>
      </c>
      <c r="R647" s="57">
        <f t="shared" si="112"/>
        <v>35040</v>
      </c>
      <c r="S647" s="57">
        <f t="shared" si="107"/>
        <v>37492.800000000003</v>
      </c>
      <c r="T647" s="57">
        <f t="shared" si="113"/>
        <v>40117.296000000002</v>
      </c>
      <c r="U647" s="89" t="s">
        <v>549</v>
      </c>
      <c r="V647" s="91" t="s">
        <v>992</v>
      </c>
      <c r="W647" s="95" t="s">
        <v>101</v>
      </c>
      <c r="X647" s="91">
        <v>0</v>
      </c>
    </row>
    <row r="648" spans="1:24" ht="57">
      <c r="A648" s="26">
        <v>632</v>
      </c>
      <c r="B648" s="54" t="s">
        <v>321</v>
      </c>
      <c r="C648" s="89" t="s">
        <v>941</v>
      </c>
      <c r="D648" s="89" t="s">
        <v>35</v>
      </c>
      <c r="E648" s="89" t="s">
        <v>35</v>
      </c>
      <c r="F648" s="90" t="s">
        <v>211</v>
      </c>
      <c r="G648" s="91" t="s">
        <v>218</v>
      </c>
      <c r="H648" s="83" t="s">
        <v>242</v>
      </c>
      <c r="I648" s="117" t="s">
        <v>1008</v>
      </c>
      <c r="J648" s="117" t="s">
        <v>1008</v>
      </c>
      <c r="K648" s="117" t="s">
        <v>1008</v>
      </c>
      <c r="L648" s="117" t="s">
        <v>1008</v>
      </c>
      <c r="M648" s="90" t="s">
        <v>326</v>
      </c>
      <c r="N648" s="91" t="s">
        <v>235</v>
      </c>
      <c r="O648" s="91" t="s">
        <v>120</v>
      </c>
      <c r="P648" s="57">
        <v>40</v>
      </c>
      <c r="Q648" s="57">
        <v>999</v>
      </c>
      <c r="R648" s="57">
        <f t="shared" si="112"/>
        <v>39960</v>
      </c>
      <c r="S648" s="57">
        <f t="shared" si="107"/>
        <v>42757.200000000004</v>
      </c>
      <c r="T648" s="57">
        <f t="shared" si="113"/>
        <v>45750.204000000005</v>
      </c>
      <c r="U648" s="89" t="s">
        <v>153</v>
      </c>
      <c r="V648" s="91" t="s">
        <v>993</v>
      </c>
      <c r="W648" s="95" t="s">
        <v>101</v>
      </c>
      <c r="X648" s="91">
        <v>0</v>
      </c>
    </row>
    <row r="649" spans="1:24" ht="57">
      <c r="A649" s="26">
        <v>633</v>
      </c>
      <c r="B649" s="54" t="s">
        <v>321</v>
      </c>
      <c r="C649" s="89" t="s">
        <v>941</v>
      </c>
      <c r="D649" s="89" t="s">
        <v>35</v>
      </c>
      <c r="E649" s="89" t="s">
        <v>35</v>
      </c>
      <c r="F649" s="90" t="s">
        <v>211</v>
      </c>
      <c r="G649" s="91" t="s">
        <v>218</v>
      </c>
      <c r="H649" s="83" t="s">
        <v>242</v>
      </c>
      <c r="I649" s="117" t="s">
        <v>1008</v>
      </c>
      <c r="J649" s="117" t="s">
        <v>1008</v>
      </c>
      <c r="K649" s="117" t="s">
        <v>1008</v>
      </c>
      <c r="L649" s="117" t="s">
        <v>1008</v>
      </c>
      <c r="M649" s="90" t="s">
        <v>326</v>
      </c>
      <c r="N649" s="91" t="s">
        <v>235</v>
      </c>
      <c r="O649" s="91" t="s">
        <v>120</v>
      </c>
      <c r="P649" s="57">
        <v>40</v>
      </c>
      <c r="Q649" s="57">
        <v>1020</v>
      </c>
      <c r="R649" s="57">
        <f t="shared" si="112"/>
        <v>40800</v>
      </c>
      <c r="S649" s="57">
        <f t="shared" si="107"/>
        <v>43656</v>
      </c>
      <c r="T649" s="57">
        <f t="shared" si="113"/>
        <v>46711.920000000006</v>
      </c>
      <c r="U649" s="89" t="s">
        <v>1819</v>
      </c>
      <c r="V649" s="91" t="s">
        <v>533</v>
      </c>
      <c r="W649" s="95" t="s">
        <v>101</v>
      </c>
      <c r="X649" s="91"/>
    </row>
    <row r="650" spans="1:24" ht="57">
      <c r="A650" s="26">
        <v>634</v>
      </c>
      <c r="B650" s="54" t="s">
        <v>321</v>
      </c>
      <c r="C650" s="89" t="s">
        <v>941</v>
      </c>
      <c r="D650" s="89" t="s">
        <v>35</v>
      </c>
      <c r="E650" s="89" t="s">
        <v>35</v>
      </c>
      <c r="F650" s="90" t="s">
        <v>211</v>
      </c>
      <c r="G650" s="91" t="s">
        <v>218</v>
      </c>
      <c r="H650" s="83" t="s">
        <v>242</v>
      </c>
      <c r="I650" s="62" t="s">
        <v>1009</v>
      </c>
      <c r="J650" s="62" t="s">
        <v>1009</v>
      </c>
      <c r="K650" s="62" t="s">
        <v>1009</v>
      </c>
      <c r="L650" s="62" t="s">
        <v>1009</v>
      </c>
      <c r="M650" s="90" t="s">
        <v>326</v>
      </c>
      <c r="N650" s="91" t="s">
        <v>235</v>
      </c>
      <c r="O650" s="91" t="s">
        <v>120</v>
      </c>
      <c r="P650" s="57">
        <v>7</v>
      </c>
      <c r="Q650" s="57">
        <v>16000</v>
      </c>
      <c r="R650" s="57">
        <f t="shared" si="112"/>
        <v>112000</v>
      </c>
      <c r="S650" s="57">
        <f t="shared" si="107"/>
        <v>119840</v>
      </c>
      <c r="T650" s="57">
        <f t="shared" si="113"/>
        <v>128228.8</v>
      </c>
      <c r="U650" s="89" t="s">
        <v>153</v>
      </c>
      <c r="V650" s="91" t="s">
        <v>993</v>
      </c>
      <c r="W650" s="95" t="s">
        <v>101</v>
      </c>
      <c r="X650" s="91">
        <v>0</v>
      </c>
    </row>
    <row r="651" spans="1:24" ht="57">
      <c r="A651" s="26">
        <v>635</v>
      </c>
      <c r="B651" s="54" t="s">
        <v>321</v>
      </c>
      <c r="C651" s="89" t="s">
        <v>941</v>
      </c>
      <c r="D651" s="89" t="s">
        <v>35</v>
      </c>
      <c r="E651" s="89" t="s">
        <v>35</v>
      </c>
      <c r="F651" s="90" t="s">
        <v>211</v>
      </c>
      <c r="G651" s="91" t="s">
        <v>218</v>
      </c>
      <c r="H651" s="83" t="s">
        <v>242</v>
      </c>
      <c r="I651" s="117" t="s">
        <v>1010</v>
      </c>
      <c r="J651" s="117" t="s">
        <v>1010</v>
      </c>
      <c r="K651" s="117" t="s">
        <v>1010</v>
      </c>
      <c r="L651" s="117" t="s">
        <v>1010</v>
      </c>
      <c r="M651" s="90" t="s">
        <v>326</v>
      </c>
      <c r="N651" s="91" t="s">
        <v>235</v>
      </c>
      <c r="O651" s="91" t="s">
        <v>120</v>
      </c>
      <c r="P651" s="57">
        <v>30</v>
      </c>
      <c r="Q651" s="57">
        <v>435</v>
      </c>
      <c r="R651" s="57">
        <f t="shared" si="112"/>
        <v>13050</v>
      </c>
      <c r="S651" s="57">
        <f t="shared" si="107"/>
        <v>13963.5</v>
      </c>
      <c r="T651" s="57">
        <f t="shared" si="113"/>
        <v>14940.945000000002</v>
      </c>
      <c r="U651" s="89" t="s">
        <v>549</v>
      </c>
      <c r="V651" s="91" t="s">
        <v>992</v>
      </c>
      <c r="W651" s="95" t="s">
        <v>101</v>
      </c>
      <c r="X651" s="91">
        <v>0</v>
      </c>
    </row>
    <row r="652" spans="1:24" ht="57">
      <c r="A652" s="26">
        <v>636</v>
      </c>
      <c r="B652" s="54" t="s">
        <v>321</v>
      </c>
      <c r="C652" s="89" t="s">
        <v>941</v>
      </c>
      <c r="D652" s="89" t="s">
        <v>35</v>
      </c>
      <c r="E652" s="89" t="s">
        <v>35</v>
      </c>
      <c r="F652" s="90" t="s">
        <v>211</v>
      </c>
      <c r="G652" s="91" t="s">
        <v>218</v>
      </c>
      <c r="H652" s="83" t="s">
        <v>242</v>
      </c>
      <c r="I652" s="117" t="s">
        <v>1010</v>
      </c>
      <c r="J652" s="117" t="s">
        <v>1010</v>
      </c>
      <c r="K652" s="117" t="s">
        <v>1010</v>
      </c>
      <c r="L652" s="117" t="s">
        <v>1010</v>
      </c>
      <c r="M652" s="90" t="s">
        <v>326</v>
      </c>
      <c r="N652" s="91" t="s">
        <v>235</v>
      </c>
      <c r="O652" s="91" t="s">
        <v>120</v>
      </c>
      <c r="P652" s="57">
        <v>30</v>
      </c>
      <c r="Q652" s="57">
        <v>425</v>
      </c>
      <c r="R652" s="57">
        <f t="shared" si="112"/>
        <v>12750</v>
      </c>
      <c r="S652" s="57">
        <f t="shared" si="107"/>
        <v>13642.5</v>
      </c>
      <c r="T652" s="57">
        <f t="shared" si="113"/>
        <v>14597.475</v>
      </c>
      <c r="U652" s="89" t="s">
        <v>153</v>
      </c>
      <c r="V652" s="91" t="s">
        <v>993</v>
      </c>
      <c r="W652" s="95" t="s">
        <v>101</v>
      </c>
      <c r="X652" s="91">
        <v>0</v>
      </c>
    </row>
    <row r="653" spans="1:24" ht="57">
      <c r="A653" s="26">
        <v>637</v>
      </c>
      <c r="B653" s="54" t="s">
        <v>321</v>
      </c>
      <c r="C653" s="89" t="s">
        <v>941</v>
      </c>
      <c r="D653" s="89" t="s">
        <v>35</v>
      </c>
      <c r="E653" s="89" t="s">
        <v>35</v>
      </c>
      <c r="F653" s="90" t="s">
        <v>211</v>
      </c>
      <c r="G653" s="91" t="s">
        <v>218</v>
      </c>
      <c r="H653" s="83" t="s">
        <v>242</v>
      </c>
      <c r="I653" s="117" t="s">
        <v>1010</v>
      </c>
      <c r="J653" s="117" t="s">
        <v>1010</v>
      </c>
      <c r="K653" s="117" t="s">
        <v>1010</v>
      </c>
      <c r="L653" s="117" t="s">
        <v>1010</v>
      </c>
      <c r="M653" s="90" t="s">
        <v>326</v>
      </c>
      <c r="N653" s="91" t="s">
        <v>235</v>
      </c>
      <c r="O653" s="91" t="s">
        <v>120</v>
      </c>
      <c r="P653" s="57">
        <v>30</v>
      </c>
      <c r="Q653" s="57">
        <v>425</v>
      </c>
      <c r="R653" s="57">
        <f t="shared" si="112"/>
        <v>12750</v>
      </c>
      <c r="S653" s="57">
        <f t="shared" si="107"/>
        <v>13642.5</v>
      </c>
      <c r="T653" s="57">
        <f t="shared" si="113"/>
        <v>14597.475</v>
      </c>
      <c r="U653" s="89" t="s">
        <v>1819</v>
      </c>
      <c r="V653" s="91" t="s">
        <v>533</v>
      </c>
      <c r="W653" s="95" t="s">
        <v>101</v>
      </c>
      <c r="X653" s="91">
        <v>0</v>
      </c>
    </row>
    <row r="654" spans="1:24" ht="57">
      <c r="A654" s="26">
        <v>638</v>
      </c>
      <c r="B654" s="54" t="s">
        <v>321</v>
      </c>
      <c r="C654" s="89" t="s">
        <v>941</v>
      </c>
      <c r="D654" s="89" t="s">
        <v>35</v>
      </c>
      <c r="E654" s="89" t="s">
        <v>35</v>
      </c>
      <c r="F654" s="90" t="s">
        <v>211</v>
      </c>
      <c r="G654" s="91" t="s">
        <v>218</v>
      </c>
      <c r="H654" s="83" t="s">
        <v>242</v>
      </c>
      <c r="I654" s="117" t="s">
        <v>1010</v>
      </c>
      <c r="J654" s="117" t="s">
        <v>1010</v>
      </c>
      <c r="K654" s="117" t="s">
        <v>1010</v>
      </c>
      <c r="L654" s="117" t="s">
        <v>1010</v>
      </c>
      <c r="M654" s="90" t="s">
        <v>326</v>
      </c>
      <c r="N654" s="91" t="s">
        <v>235</v>
      </c>
      <c r="O654" s="91" t="s">
        <v>120</v>
      </c>
      <c r="P654" s="57">
        <v>20</v>
      </c>
      <c r="Q654" s="57">
        <v>500</v>
      </c>
      <c r="R654" s="57">
        <f>P654*Q654</f>
        <v>10000</v>
      </c>
      <c r="S654" s="57">
        <f t="shared" si="107"/>
        <v>10700</v>
      </c>
      <c r="T654" s="57">
        <f t="shared" si="113"/>
        <v>11449</v>
      </c>
      <c r="U654" s="89" t="s">
        <v>159</v>
      </c>
      <c r="V654" s="91" t="s">
        <v>948</v>
      </c>
      <c r="W654" s="95" t="s">
        <v>101</v>
      </c>
      <c r="X654" s="91">
        <v>0</v>
      </c>
    </row>
    <row r="655" spans="1:24" ht="57">
      <c r="A655" s="26">
        <v>639</v>
      </c>
      <c r="B655" s="54" t="s">
        <v>321</v>
      </c>
      <c r="C655" s="89" t="s">
        <v>941</v>
      </c>
      <c r="D655" s="89" t="s">
        <v>35</v>
      </c>
      <c r="E655" s="89" t="s">
        <v>35</v>
      </c>
      <c r="F655" s="90" t="s">
        <v>211</v>
      </c>
      <c r="G655" s="91" t="s">
        <v>218</v>
      </c>
      <c r="H655" s="83" t="s">
        <v>242</v>
      </c>
      <c r="I655" s="117" t="s">
        <v>1011</v>
      </c>
      <c r="J655" s="117" t="s">
        <v>1011</v>
      </c>
      <c r="K655" s="117" t="s">
        <v>1011</v>
      </c>
      <c r="L655" s="117" t="s">
        <v>1011</v>
      </c>
      <c r="M655" s="90" t="s">
        <v>326</v>
      </c>
      <c r="N655" s="91" t="s">
        <v>235</v>
      </c>
      <c r="O655" s="91" t="s">
        <v>120</v>
      </c>
      <c r="P655" s="57">
        <v>15</v>
      </c>
      <c r="Q655" s="57">
        <v>153</v>
      </c>
      <c r="R655" s="57">
        <f t="shared" ref="R655:R718" si="114">P655*Q655</f>
        <v>2295</v>
      </c>
      <c r="S655" s="57">
        <f t="shared" si="107"/>
        <v>2455.65</v>
      </c>
      <c r="T655" s="57">
        <f t="shared" si="113"/>
        <v>2627.5455000000002</v>
      </c>
      <c r="U655" s="89" t="s">
        <v>153</v>
      </c>
      <c r="V655" s="91" t="s">
        <v>993</v>
      </c>
      <c r="W655" s="95" t="s">
        <v>101</v>
      </c>
      <c r="X655" s="91">
        <v>0</v>
      </c>
    </row>
    <row r="656" spans="1:24" ht="57">
      <c r="A656" s="26">
        <v>640</v>
      </c>
      <c r="B656" s="54" t="s">
        <v>321</v>
      </c>
      <c r="C656" s="89" t="s">
        <v>941</v>
      </c>
      <c r="D656" s="89" t="s">
        <v>35</v>
      </c>
      <c r="E656" s="89" t="s">
        <v>35</v>
      </c>
      <c r="F656" s="90" t="s">
        <v>211</v>
      </c>
      <c r="G656" s="91" t="s">
        <v>218</v>
      </c>
      <c r="H656" s="83" t="s">
        <v>242</v>
      </c>
      <c r="I656" s="117" t="s">
        <v>1011</v>
      </c>
      <c r="J656" s="117" t="s">
        <v>1011</v>
      </c>
      <c r="K656" s="117" t="s">
        <v>1011</v>
      </c>
      <c r="L656" s="117" t="s">
        <v>1011</v>
      </c>
      <c r="M656" s="90" t="s">
        <v>326</v>
      </c>
      <c r="N656" s="91" t="s">
        <v>235</v>
      </c>
      <c r="O656" s="91" t="s">
        <v>120</v>
      </c>
      <c r="P656" s="57">
        <v>15</v>
      </c>
      <c r="Q656" s="57">
        <v>140</v>
      </c>
      <c r="R656" s="57">
        <f t="shared" si="114"/>
        <v>2100</v>
      </c>
      <c r="S656" s="57">
        <f t="shared" si="107"/>
        <v>2247</v>
      </c>
      <c r="T656" s="57">
        <f t="shared" si="113"/>
        <v>2404.29</v>
      </c>
      <c r="U656" s="89" t="s">
        <v>159</v>
      </c>
      <c r="V656" s="91" t="s">
        <v>990</v>
      </c>
      <c r="W656" s="95" t="s">
        <v>101</v>
      </c>
      <c r="X656" s="91">
        <v>0</v>
      </c>
    </row>
    <row r="657" spans="1:24" ht="57">
      <c r="A657" s="26">
        <v>641</v>
      </c>
      <c r="B657" s="54" t="s">
        <v>321</v>
      </c>
      <c r="C657" s="89" t="s">
        <v>941</v>
      </c>
      <c r="D657" s="89" t="s">
        <v>35</v>
      </c>
      <c r="E657" s="89" t="s">
        <v>35</v>
      </c>
      <c r="F657" s="90" t="s">
        <v>211</v>
      </c>
      <c r="G657" s="91" t="s">
        <v>218</v>
      </c>
      <c r="H657" s="83" t="s">
        <v>242</v>
      </c>
      <c r="I657" s="62" t="s">
        <v>1247</v>
      </c>
      <c r="J657" s="62" t="s">
        <v>1012</v>
      </c>
      <c r="K657" s="62" t="s">
        <v>1247</v>
      </c>
      <c r="L657" s="62" t="s">
        <v>1012</v>
      </c>
      <c r="M657" s="90" t="s">
        <v>326</v>
      </c>
      <c r="N657" s="91" t="s">
        <v>235</v>
      </c>
      <c r="O657" s="91" t="s">
        <v>120</v>
      </c>
      <c r="P657" s="57">
        <v>2</v>
      </c>
      <c r="Q657" s="57">
        <v>400</v>
      </c>
      <c r="R657" s="57">
        <f t="shared" si="114"/>
        <v>800</v>
      </c>
      <c r="S657" s="57">
        <f t="shared" si="107"/>
        <v>856</v>
      </c>
      <c r="T657" s="57">
        <f t="shared" si="113"/>
        <v>915.92000000000007</v>
      </c>
      <c r="U657" s="89" t="s">
        <v>549</v>
      </c>
      <c r="V657" s="91" t="s">
        <v>992</v>
      </c>
      <c r="W657" s="95" t="s">
        <v>101</v>
      </c>
      <c r="X657" s="91">
        <v>0</v>
      </c>
    </row>
    <row r="658" spans="1:24" ht="57">
      <c r="A658" s="26">
        <v>642</v>
      </c>
      <c r="B658" s="54" t="s">
        <v>321</v>
      </c>
      <c r="C658" s="89" t="s">
        <v>941</v>
      </c>
      <c r="D658" s="89" t="s">
        <v>35</v>
      </c>
      <c r="E658" s="89" t="s">
        <v>35</v>
      </c>
      <c r="F658" s="90" t="s">
        <v>211</v>
      </c>
      <c r="G658" s="91" t="s">
        <v>218</v>
      </c>
      <c r="H658" s="83" t="s">
        <v>242</v>
      </c>
      <c r="I658" s="118" t="s">
        <v>1248</v>
      </c>
      <c r="J658" s="118" t="s">
        <v>1013</v>
      </c>
      <c r="K658" s="118" t="s">
        <v>1248</v>
      </c>
      <c r="L658" s="118" t="s">
        <v>1013</v>
      </c>
      <c r="M658" s="90" t="s">
        <v>326</v>
      </c>
      <c r="N658" s="91" t="s">
        <v>235</v>
      </c>
      <c r="O658" s="91" t="s">
        <v>120</v>
      </c>
      <c r="P658" s="57">
        <v>10</v>
      </c>
      <c r="Q658" s="57">
        <v>650</v>
      </c>
      <c r="R658" s="57">
        <f t="shared" si="114"/>
        <v>6500</v>
      </c>
      <c r="S658" s="57">
        <f t="shared" si="107"/>
        <v>6955</v>
      </c>
      <c r="T658" s="57">
        <f t="shared" si="113"/>
        <v>7441.85</v>
      </c>
      <c r="U658" s="89" t="s">
        <v>549</v>
      </c>
      <c r="V658" s="91" t="s">
        <v>992</v>
      </c>
      <c r="W658" s="95" t="s">
        <v>101</v>
      </c>
      <c r="X658" s="91">
        <v>0</v>
      </c>
    </row>
    <row r="659" spans="1:24" ht="57">
      <c r="A659" s="26">
        <v>643</v>
      </c>
      <c r="B659" s="54" t="s">
        <v>321</v>
      </c>
      <c r="C659" s="89" t="s">
        <v>941</v>
      </c>
      <c r="D659" s="89" t="s">
        <v>35</v>
      </c>
      <c r="E659" s="89" t="s">
        <v>35</v>
      </c>
      <c r="F659" s="90" t="s">
        <v>211</v>
      </c>
      <c r="G659" s="91" t="s">
        <v>218</v>
      </c>
      <c r="H659" s="83" t="s">
        <v>242</v>
      </c>
      <c r="I659" s="118" t="s">
        <v>1248</v>
      </c>
      <c r="J659" s="118" t="s">
        <v>1013</v>
      </c>
      <c r="K659" s="118" t="s">
        <v>1248</v>
      </c>
      <c r="L659" s="118" t="s">
        <v>1013</v>
      </c>
      <c r="M659" s="90" t="s">
        <v>326</v>
      </c>
      <c r="N659" s="91" t="s">
        <v>235</v>
      </c>
      <c r="O659" s="91" t="s">
        <v>120</v>
      </c>
      <c r="P659" s="57">
        <v>10</v>
      </c>
      <c r="Q659" s="57">
        <v>670</v>
      </c>
      <c r="R659" s="57">
        <f t="shared" si="114"/>
        <v>6700</v>
      </c>
      <c r="S659" s="57">
        <f t="shared" si="107"/>
        <v>7169</v>
      </c>
      <c r="T659" s="57">
        <f t="shared" si="113"/>
        <v>7670.8300000000008</v>
      </c>
      <c r="U659" s="89" t="s">
        <v>153</v>
      </c>
      <c r="V659" s="91" t="s">
        <v>993</v>
      </c>
      <c r="W659" s="95" t="s">
        <v>101</v>
      </c>
      <c r="X659" s="91">
        <v>0</v>
      </c>
    </row>
    <row r="660" spans="1:24" ht="57">
      <c r="A660" s="26">
        <v>644</v>
      </c>
      <c r="B660" s="54" t="s">
        <v>321</v>
      </c>
      <c r="C660" s="89" t="s">
        <v>941</v>
      </c>
      <c r="D660" s="89" t="s">
        <v>35</v>
      </c>
      <c r="E660" s="89" t="s">
        <v>35</v>
      </c>
      <c r="F660" s="90" t="s">
        <v>211</v>
      </c>
      <c r="G660" s="91" t="s">
        <v>218</v>
      </c>
      <c r="H660" s="83" t="s">
        <v>242</v>
      </c>
      <c r="I660" s="62" t="s">
        <v>1014</v>
      </c>
      <c r="J660" s="62" t="s">
        <v>1014</v>
      </c>
      <c r="K660" s="62" t="s">
        <v>1014</v>
      </c>
      <c r="L660" s="62" t="s">
        <v>1014</v>
      </c>
      <c r="M660" s="90" t="s">
        <v>326</v>
      </c>
      <c r="N660" s="91" t="s">
        <v>235</v>
      </c>
      <c r="O660" s="91" t="s">
        <v>120</v>
      </c>
      <c r="P660" s="57">
        <v>3</v>
      </c>
      <c r="Q660" s="57">
        <v>560</v>
      </c>
      <c r="R660" s="57">
        <f t="shared" si="114"/>
        <v>1680</v>
      </c>
      <c r="S660" s="57">
        <f t="shared" si="107"/>
        <v>1797.6000000000001</v>
      </c>
      <c r="T660" s="57">
        <f t="shared" si="113"/>
        <v>1923.4320000000002</v>
      </c>
      <c r="U660" s="89" t="s">
        <v>549</v>
      </c>
      <c r="V660" s="91" t="s">
        <v>992</v>
      </c>
      <c r="W660" s="95" t="s">
        <v>101</v>
      </c>
      <c r="X660" s="91">
        <v>0</v>
      </c>
    </row>
    <row r="661" spans="1:24" ht="57">
      <c r="A661" s="26">
        <v>645</v>
      </c>
      <c r="B661" s="54" t="s">
        <v>321</v>
      </c>
      <c r="C661" s="89" t="s">
        <v>941</v>
      </c>
      <c r="D661" s="89" t="s">
        <v>35</v>
      </c>
      <c r="E661" s="89" t="s">
        <v>35</v>
      </c>
      <c r="F661" s="90" t="s">
        <v>211</v>
      </c>
      <c r="G661" s="91" t="s">
        <v>218</v>
      </c>
      <c r="H661" s="83" t="s">
        <v>242</v>
      </c>
      <c r="I661" s="62" t="s">
        <v>1015</v>
      </c>
      <c r="J661" s="62" t="s">
        <v>1015</v>
      </c>
      <c r="K661" s="62" t="s">
        <v>1015</v>
      </c>
      <c r="L661" s="62" t="s">
        <v>1015</v>
      </c>
      <c r="M661" s="90" t="s">
        <v>326</v>
      </c>
      <c r="N661" s="91" t="s">
        <v>235</v>
      </c>
      <c r="O661" s="91" t="s">
        <v>120</v>
      </c>
      <c r="P661" s="57">
        <v>2</v>
      </c>
      <c r="Q661" s="57">
        <v>1050</v>
      </c>
      <c r="R661" s="57">
        <f t="shared" si="114"/>
        <v>2100</v>
      </c>
      <c r="S661" s="57">
        <f t="shared" si="107"/>
        <v>2247</v>
      </c>
      <c r="T661" s="57">
        <f t="shared" si="113"/>
        <v>2404.29</v>
      </c>
      <c r="U661" s="89" t="s">
        <v>153</v>
      </c>
      <c r="V661" s="91" t="s">
        <v>993</v>
      </c>
      <c r="W661" s="95" t="s">
        <v>101</v>
      </c>
      <c r="X661" s="91">
        <v>0</v>
      </c>
    </row>
    <row r="662" spans="1:24" ht="57">
      <c r="A662" s="26">
        <v>646</v>
      </c>
      <c r="B662" s="54" t="s">
        <v>321</v>
      </c>
      <c r="C662" s="89" t="s">
        <v>941</v>
      </c>
      <c r="D662" s="89" t="s">
        <v>35</v>
      </c>
      <c r="E662" s="89" t="s">
        <v>35</v>
      </c>
      <c r="F662" s="90" t="s">
        <v>211</v>
      </c>
      <c r="G662" s="91" t="s">
        <v>218</v>
      </c>
      <c r="H662" s="83" t="s">
        <v>242</v>
      </c>
      <c r="I662" s="62" t="s">
        <v>1016</v>
      </c>
      <c r="J662" s="62" t="s">
        <v>1016</v>
      </c>
      <c r="K662" s="62" t="s">
        <v>1016</v>
      </c>
      <c r="L662" s="62" t="s">
        <v>1016</v>
      </c>
      <c r="M662" s="90" t="s">
        <v>326</v>
      </c>
      <c r="N662" s="91" t="s">
        <v>235</v>
      </c>
      <c r="O662" s="91" t="s">
        <v>120</v>
      </c>
      <c r="P662" s="57">
        <v>10</v>
      </c>
      <c r="Q662" s="57">
        <v>230</v>
      </c>
      <c r="R662" s="57">
        <f t="shared" si="114"/>
        <v>2300</v>
      </c>
      <c r="S662" s="57">
        <f t="shared" si="107"/>
        <v>2461</v>
      </c>
      <c r="T662" s="57">
        <f t="shared" si="113"/>
        <v>2633.27</v>
      </c>
      <c r="U662" s="89" t="s">
        <v>153</v>
      </c>
      <c r="V662" s="91" t="s">
        <v>993</v>
      </c>
      <c r="W662" s="95" t="s">
        <v>101</v>
      </c>
      <c r="X662" s="91">
        <v>0</v>
      </c>
    </row>
    <row r="663" spans="1:24" ht="57">
      <c r="A663" s="26">
        <v>647</v>
      </c>
      <c r="B663" s="54" t="s">
        <v>321</v>
      </c>
      <c r="C663" s="89" t="s">
        <v>941</v>
      </c>
      <c r="D663" s="89" t="s">
        <v>35</v>
      </c>
      <c r="E663" s="89" t="s">
        <v>35</v>
      </c>
      <c r="F663" s="90" t="s">
        <v>211</v>
      </c>
      <c r="G663" s="91" t="s">
        <v>218</v>
      </c>
      <c r="H663" s="83" t="s">
        <v>242</v>
      </c>
      <c r="I663" s="62" t="s">
        <v>1249</v>
      </c>
      <c r="J663" s="62" t="s">
        <v>1017</v>
      </c>
      <c r="K663" s="62" t="s">
        <v>1249</v>
      </c>
      <c r="L663" s="62" t="s">
        <v>1017</v>
      </c>
      <c r="M663" s="90" t="s">
        <v>326</v>
      </c>
      <c r="N663" s="91" t="s">
        <v>235</v>
      </c>
      <c r="O663" s="91" t="s">
        <v>149</v>
      </c>
      <c r="P663" s="57">
        <v>6</v>
      </c>
      <c r="Q663" s="57">
        <v>520</v>
      </c>
      <c r="R663" s="57">
        <f t="shared" si="114"/>
        <v>3120</v>
      </c>
      <c r="S663" s="57">
        <f t="shared" si="107"/>
        <v>3338.4</v>
      </c>
      <c r="T663" s="57">
        <f t="shared" si="113"/>
        <v>3572.0880000000002</v>
      </c>
      <c r="U663" s="89" t="s">
        <v>156</v>
      </c>
      <c r="V663" s="91" t="s">
        <v>991</v>
      </c>
      <c r="W663" s="95" t="s">
        <v>101</v>
      </c>
      <c r="X663" s="91">
        <v>0</v>
      </c>
    </row>
    <row r="664" spans="1:24" ht="57">
      <c r="A664" s="26">
        <v>648</v>
      </c>
      <c r="B664" s="54" t="s">
        <v>321</v>
      </c>
      <c r="C664" s="89" t="s">
        <v>941</v>
      </c>
      <c r="D664" s="89" t="s">
        <v>35</v>
      </c>
      <c r="E664" s="89" t="s">
        <v>35</v>
      </c>
      <c r="F664" s="90" t="s">
        <v>211</v>
      </c>
      <c r="G664" s="91" t="s">
        <v>218</v>
      </c>
      <c r="H664" s="83" t="s">
        <v>242</v>
      </c>
      <c r="I664" s="62" t="s">
        <v>1018</v>
      </c>
      <c r="J664" s="62" t="s">
        <v>1018</v>
      </c>
      <c r="K664" s="62" t="s">
        <v>1018</v>
      </c>
      <c r="L664" s="62" t="s">
        <v>1018</v>
      </c>
      <c r="M664" s="90" t="s">
        <v>326</v>
      </c>
      <c r="N664" s="91" t="s">
        <v>235</v>
      </c>
      <c r="O664" s="91" t="s">
        <v>120</v>
      </c>
      <c r="P664" s="57">
        <v>2</v>
      </c>
      <c r="Q664" s="57">
        <v>570</v>
      </c>
      <c r="R664" s="57">
        <f t="shared" si="114"/>
        <v>1140</v>
      </c>
      <c r="S664" s="57">
        <f t="shared" si="107"/>
        <v>1219.8000000000002</v>
      </c>
      <c r="T664" s="57">
        <f t="shared" si="113"/>
        <v>1305.1860000000004</v>
      </c>
      <c r="U664" s="89" t="s">
        <v>549</v>
      </c>
      <c r="V664" s="91" t="s">
        <v>992</v>
      </c>
      <c r="W664" s="95" t="s">
        <v>101</v>
      </c>
      <c r="X664" s="91">
        <v>0</v>
      </c>
    </row>
    <row r="665" spans="1:24" ht="57">
      <c r="A665" s="26">
        <v>649</v>
      </c>
      <c r="B665" s="54" t="s">
        <v>321</v>
      </c>
      <c r="C665" s="89" t="s">
        <v>941</v>
      </c>
      <c r="D665" s="89" t="s">
        <v>35</v>
      </c>
      <c r="E665" s="89" t="s">
        <v>35</v>
      </c>
      <c r="F665" s="90" t="s">
        <v>211</v>
      </c>
      <c r="G665" s="91" t="s">
        <v>218</v>
      </c>
      <c r="H665" s="83" t="s">
        <v>242</v>
      </c>
      <c r="I665" s="62" t="s">
        <v>1019</v>
      </c>
      <c r="J665" s="62" t="s">
        <v>1019</v>
      </c>
      <c r="K665" s="62" t="s">
        <v>1019</v>
      </c>
      <c r="L665" s="62" t="s">
        <v>1019</v>
      </c>
      <c r="M665" s="90" t="s">
        <v>326</v>
      </c>
      <c r="N665" s="91" t="s">
        <v>235</v>
      </c>
      <c r="O665" s="91" t="s">
        <v>120</v>
      </c>
      <c r="P665" s="57">
        <v>6</v>
      </c>
      <c r="Q665" s="57">
        <v>590</v>
      </c>
      <c r="R665" s="57">
        <f t="shared" si="114"/>
        <v>3540</v>
      </c>
      <c r="S665" s="57">
        <f t="shared" si="107"/>
        <v>3787.8</v>
      </c>
      <c r="T665" s="57">
        <f t="shared" si="113"/>
        <v>4052.9460000000004</v>
      </c>
      <c r="U665" s="89" t="s">
        <v>156</v>
      </c>
      <c r="V665" s="91" t="s">
        <v>991</v>
      </c>
      <c r="W665" s="95" t="s">
        <v>101</v>
      </c>
      <c r="X665" s="91">
        <v>0</v>
      </c>
    </row>
    <row r="666" spans="1:24" ht="57">
      <c r="A666" s="26">
        <v>650</v>
      </c>
      <c r="B666" s="54" t="s">
        <v>321</v>
      </c>
      <c r="C666" s="89" t="s">
        <v>941</v>
      </c>
      <c r="D666" s="89" t="s">
        <v>35</v>
      </c>
      <c r="E666" s="89" t="s">
        <v>35</v>
      </c>
      <c r="F666" s="90" t="s">
        <v>211</v>
      </c>
      <c r="G666" s="91" t="s">
        <v>218</v>
      </c>
      <c r="H666" s="83" t="s">
        <v>242</v>
      </c>
      <c r="I666" s="62" t="s">
        <v>1020</v>
      </c>
      <c r="J666" s="62" t="s">
        <v>1020</v>
      </c>
      <c r="K666" s="62" t="s">
        <v>1020</v>
      </c>
      <c r="L666" s="62" t="s">
        <v>1020</v>
      </c>
      <c r="M666" s="90" t="s">
        <v>326</v>
      </c>
      <c r="N666" s="91" t="s">
        <v>235</v>
      </c>
      <c r="O666" s="91" t="s">
        <v>120</v>
      </c>
      <c r="P666" s="57">
        <v>6</v>
      </c>
      <c r="Q666" s="57">
        <v>145</v>
      </c>
      <c r="R666" s="57">
        <f t="shared" si="114"/>
        <v>870</v>
      </c>
      <c r="S666" s="57">
        <f t="shared" si="107"/>
        <v>930.90000000000009</v>
      </c>
      <c r="T666" s="57">
        <f t="shared" si="113"/>
        <v>996.0630000000001</v>
      </c>
      <c r="U666" s="89" t="s">
        <v>153</v>
      </c>
      <c r="V666" s="91" t="s">
        <v>993</v>
      </c>
      <c r="W666" s="95" t="s">
        <v>101</v>
      </c>
      <c r="X666" s="91">
        <v>0</v>
      </c>
    </row>
    <row r="667" spans="1:24" ht="57">
      <c r="A667" s="26">
        <v>651</v>
      </c>
      <c r="B667" s="54" t="s">
        <v>321</v>
      </c>
      <c r="C667" s="89" t="s">
        <v>941</v>
      </c>
      <c r="D667" s="89" t="s">
        <v>35</v>
      </c>
      <c r="E667" s="89" t="s">
        <v>35</v>
      </c>
      <c r="F667" s="90" t="s">
        <v>211</v>
      </c>
      <c r="G667" s="91" t="s">
        <v>218</v>
      </c>
      <c r="H667" s="83" t="s">
        <v>242</v>
      </c>
      <c r="I667" s="62" t="s">
        <v>1021</v>
      </c>
      <c r="J667" s="62" t="s">
        <v>1021</v>
      </c>
      <c r="K667" s="62" t="s">
        <v>1021</v>
      </c>
      <c r="L667" s="62" t="s">
        <v>1021</v>
      </c>
      <c r="M667" s="90" t="s">
        <v>326</v>
      </c>
      <c r="N667" s="91" t="s">
        <v>235</v>
      </c>
      <c r="O667" s="91" t="s">
        <v>120</v>
      </c>
      <c r="P667" s="57">
        <v>3</v>
      </c>
      <c r="Q667" s="57">
        <v>1100</v>
      </c>
      <c r="R667" s="57">
        <f t="shared" si="114"/>
        <v>3300</v>
      </c>
      <c r="S667" s="57">
        <f t="shared" si="107"/>
        <v>3531</v>
      </c>
      <c r="T667" s="57">
        <f t="shared" si="113"/>
        <v>3778.17</v>
      </c>
      <c r="U667" s="89" t="s">
        <v>153</v>
      </c>
      <c r="V667" s="91" t="s">
        <v>993</v>
      </c>
      <c r="W667" s="95" t="s">
        <v>101</v>
      </c>
      <c r="X667" s="91">
        <v>0</v>
      </c>
    </row>
    <row r="668" spans="1:24" ht="57">
      <c r="A668" s="26">
        <v>652</v>
      </c>
      <c r="B668" s="54" t="s">
        <v>321</v>
      </c>
      <c r="C668" s="89" t="s">
        <v>941</v>
      </c>
      <c r="D668" s="89" t="s">
        <v>35</v>
      </c>
      <c r="E668" s="89" t="s">
        <v>35</v>
      </c>
      <c r="F668" s="90" t="s">
        <v>211</v>
      </c>
      <c r="G668" s="91" t="s">
        <v>218</v>
      </c>
      <c r="H668" s="83" t="s">
        <v>242</v>
      </c>
      <c r="I668" s="62" t="s">
        <v>1250</v>
      </c>
      <c r="J668" s="62" t="s">
        <v>1022</v>
      </c>
      <c r="K668" s="62" t="s">
        <v>1250</v>
      </c>
      <c r="L668" s="62" t="s">
        <v>1022</v>
      </c>
      <c r="M668" s="90" t="s">
        <v>326</v>
      </c>
      <c r="N668" s="91" t="s">
        <v>235</v>
      </c>
      <c r="O668" s="91" t="s">
        <v>120</v>
      </c>
      <c r="P668" s="57">
        <v>4</v>
      </c>
      <c r="Q668" s="57">
        <v>900</v>
      </c>
      <c r="R668" s="57">
        <f t="shared" si="114"/>
        <v>3600</v>
      </c>
      <c r="S668" s="57">
        <f t="shared" si="107"/>
        <v>3852</v>
      </c>
      <c r="T668" s="57">
        <f t="shared" si="113"/>
        <v>4121.6400000000003</v>
      </c>
      <c r="U668" s="89" t="s">
        <v>549</v>
      </c>
      <c r="V668" s="91" t="s">
        <v>992</v>
      </c>
      <c r="W668" s="95" t="s">
        <v>101</v>
      </c>
      <c r="X668" s="91">
        <v>0</v>
      </c>
    </row>
    <row r="669" spans="1:24" ht="57">
      <c r="A669" s="26">
        <v>653</v>
      </c>
      <c r="B669" s="54" t="s">
        <v>321</v>
      </c>
      <c r="C669" s="89" t="s">
        <v>941</v>
      </c>
      <c r="D669" s="89" t="s">
        <v>35</v>
      </c>
      <c r="E669" s="89" t="s">
        <v>35</v>
      </c>
      <c r="F669" s="90" t="s">
        <v>211</v>
      </c>
      <c r="G669" s="91" t="s">
        <v>218</v>
      </c>
      <c r="H669" s="83" t="s">
        <v>242</v>
      </c>
      <c r="I669" s="62" t="s">
        <v>1251</v>
      </c>
      <c r="J669" s="62" t="s">
        <v>1023</v>
      </c>
      <c r="K669" s="62" t="s">
        <v>1251</v>
      </c>
      <c r="L669" s="62" t="s">
        <v>1023</v>
      </c>
      <c r="M669" s="90" t="s">
        <v>326</v>
      </c>
      <c r="N669" s="91" t="s">
        <v>235</v>
      </c>
      <c r="O669" s="91" t="s">
        <v>120</v>
      </c>
      <c r="P669" s="57">
        <v>5</v>
      </c>
      <c r="Q669" s="57">
        <v>830</v>
      </c>
      <c r="R669" s="57">
        <f t="shared" si="114"/>
        <v>4150</v>
      </c>
      <c r="S669" s="57">
        <f t="shared" si="107"/>
        <v>4440.5</v>
      </c>
      <c r="T669" s="57">
        <f t="shared" si="113"/>
        <v>4751.335</v>
      </c>
      <c r="U669" s="89" t="s">
        <v>549</v>
      </c>
      <c r="V669" s="91" t="s">
        <v>546</v>
      </c>
      <c r="W669" s="95" t="s">
        <v>101</v>
      </c>
      <c r="X669" s="91">
        <v>0</v>
      </c>
    </row>
    <row r="670" spans="1:24" ht="57">
      <c r="A670" s="26">
        <v>654</v>
      </c>
      <c r="B670" s="54" t="s">
        <v>321</v>
      </c>
      <c r="C670" s="89" t="s">
        <v>941</v>
      </c>
      <c r="D670" s="89" t="s">
        <v>35</v>
      </c>
      <c r="E670" s="89" t="s">
        <v>35</v>
      </c>
      <c r="F670" s="90" t="s">
        <v>211</v>
      </c>
      <c r="G670" s="91" t="s">
        <v>218</v>
      </c>
      <c r="H670" s="83" t="s">
        <v>242</v>
      </c>
      <c r="I670" s="62" t="s">
        <v>1024</v>
      </c>
      <c r="J670" s="62" t="s">
        <v>1024</v>
      </c>
      <c r="K670" s="62" t="s">
        <v>1024</v>
      </c>
      <c r="L670" s="62" t="s">
        <v>1024</v>
      </c>
      <c r="M670" s="90" t="s">
        <v>326</v>
      </c>
      <c r="N670" s="91" t="s">
        <v>235</v>
      </c>
      <c r="O670" s="91" t="s">
        <v>120</v>
      </c>
      <c r="P670" s="57">
        <v>5</v>
      </c>
      <c r="Q670" s="57">
        <v>280</v>
      </c>
      <c r="R670" s="57">
        <f t="shared" si="114"/>
        <v>1400</v>
      </c>
      <c r="S670" s="57">
        <f t="shared" si="107"/>
        <v>1498</v>
      </c>
      <c r="T670" s="57">
        <f t="shared" si="113"/>
        <v>1602.8600000000001</v>
      </c>
      <c r="U670" s="89" t="s">
        <v>153</v>
      </c>
      <c r="V670" s="91" t="s">
        <v>558</v>
      </c>
      <c r="W670" s="95" t="s">
        <v>101</v>
      </c>
      <c r="X670" s="91">
        <v>0</v>
      </c>
    </row>
    <row r="671" spans="1:24" ht="57">
      <c r="A671" s="26">
        <v>655</v>
      </c>
      <c r="B671" s="54" t="s">
        <v>321</v>
      </c>
      <c r="C671" s="89" t="s">
        <v>941</v>
      </c>
      <c r="D671" s="89" t="s">
        <v>35</v>
      </c>
      <c r="E671" s="89" t="s">
        <v>35</v>
      </c>
      <c r="F671" s="90" t="s">
        <v>211</v>
      </c>
      <c r="G671" s="91" t="s">
        <v>218</v>
      </c>
      <c r="H671" s="83" t="s">
        <v>242</v>
      </c>
      <c r="I671" s="62" t="s">
        <v>1025</v>
      </c>
      <c r="J671" s="62" t="s">
        <v>1025</v>
      </c>
      <c r="K671" s="62" t="s">
        <v>1025</v>
      </c>
      <c r="L671" s="62" t="s">
        <v>1025</v>
      </c>
      <c r="M671" s="90" t="s">
        <v>326</v>
      </c>
      <c r="N671" s="91" t="s">
        <v>235</v>
      </c>
      <c r="O671" s="91" t="s">
        <v>120</v>
      </c>
      <c r="P671" s="57">
        <v>3</v>
      </c>
      <c r="Q671" s="57">
        <v>345</v>
      </c>
      <c r="R671" s="57">
        <f t="shared" si="114"/>
        <v>1035</v>
      </c>
      <c r="S671" s="57">
        <f t="shared" si="107"/>
        <v>1107.45</v>
      </c>
      <c r="T671" s="57">
        <f t="shared" si="113"/>
        <v>1184.9715000000001</v>
      </c>
      <c r="U671" s="89" t="s">
        <v>153</v>
      </c>
      <c r="V671" s="91" t="s">
        <v>993</v>
      </c>
      <c r="W671" s="95" t="s">
        <v>101</v>
      </c>
      <c r="X671" s="91">
        <v>0</v>
      </c>
    </row>
    <row r="672" spans="1:24" ht="57">
      <c r="A672" s="26">
        <v>656</v>
      </c>
      <c r="B672" s="54" t="s">
        <v>321</v>
      </c>
      <c r="C672" s="89" t="s">
        <v>941</v>
      </c>
      <c r="D672" s="89" t="s">
        <v>35</v>
      </c>
      <c r="E672" s="89" t="s">
        <v>35</v>
      </c>
      <c r="F672" s="90" t="s">
        <v>211</v>
      </c>
      <c r="G672" s="91" t="s">
        <v>218</v>
      </c>
      <c r="H672" s="83" t="s">
        <v>242</v>
      </c>
      <c r="I672" s="62" t="s">
        <v>1026</v>
      </c>
      <c r="J672" s="62" t="s">
        <v>1026</v>
      </c>
      <c r="K672" s="62" t="s">
        <v>1026</v>
      </c>
      <c r="L672" s="62" t="s">
        <v>1026</v>
      </c>
      <c r="M672" s="90" t="s">
        <v>326</v>
      </c>
      <c r="N672" s="91" t="s">
        <v>235</v>
      </c>
      <c r="O672" s="91" t="s">
        <v>120</v>
      </c>
      <c r="P672" s="57">
        <v>3</v>
      </c>
      <c r="Q672" s="57">
        <v>690</v>
      </c>
      <c r="R672" s="57">
        <f t="shared" si="114"/>
        <v>2070</v>
      </c>
      <c r="S672" s="57">
        <f t="shared" si="107"/>
        <v>2214.9</v>
      </c>
      <c r="T672" s="57">
        <f t="shared" si="113"/>
        <v>2369.9430000000002</v>
      </c>
      <c r="U672" s="89" t="s">
        <v>153</v>
      </c>
      <c r="V672" s="91" t="s">
        <v>993</v>
      </c>
      <c r="W672" s="95" t="s">
        <v>101</v>
      </c>
      <c r="X672" s="91">
        <v>0</v>
      </c>
    </row>
    <row r="673" spans="1:24" ht="57">
      <c r="A673" s="26">
        <v>657</v>
      </c>
      <c r="B673" s="54" t="s">
        <v>321</v>
      </c>
      <c r="C673" s="89" t="s">
        <v>941</v>
      </c>
      <c r="D673" s="89" t="s">
        <v>35</v>
      </c>
      <c r="E673" s="89" t="s">
        <v>35</v>
      </c>
      <c r="F673" s="90" t="s">
        <v>211</v>
      </c>
      <c r="G673" s="91" t="s">
        <v>218</v>
      </c>
      <c r="H673" s="83" t="s">
        <v>242</v>
      </c>
      <c r="I673" s="62" t="s">
        <v>1027</v>
      </c>
      <c r="J673" s="62" t="s">
        <v>1027</v>
      </c>
      <c r="K673" s="62" t="s">
        <v>1027</v>
      </c>
      <c r="L673" s="62" t="s">
        <v>1027</v>
      </c>
      <c r="M673" s="90" t="s">
        <v>326</v>
      </c>
      <c r="N673" s="91" t="s">
        <v>235</v>
      </c>
      <c r="O673" s="91" t="s">
        <v>120</v>
      </c>
      <c r="P673" s="57">
        <v>3</v>
      </c>
      <c r="Q673" s="57">
        <v>650</v>
      </c>
      <c r="R673" s="57">
        <f t="shared" si="114"/>
        <v>1950</v>
      </c>
      <c r="S673" s="57">
        <f t="shared" si="107"/>
        <v>2086.5</v>
      </c>
      <c r="T673" s="57">
        <f t="shared" si="113"/>
        <v>2232.5550000000003</v>
      </c>
      <c r="U673" s="89" t="s">
        <v>549</v>
      </c>
      <c r="V673" s="91" t="s">
        <v>992</v>
      </c>
      <c r="W673" s="95" t="s">
        <v>101</v>
      </c>
      <c r="X673" s="91">
        <v>0</v>
      </c>
    </row>
    <row r="674" spans="1:24" ht="57">
      <c r="A674" s="26">
        <v>658</v>
      </c>
      <c r="B674" s="54" t="s">
        <v>321</v>
      </c>
      <c r="C674" s="89" t="s">
        <v>941</v>
      </c>
      <c r="D674" s="89" t="s">
        <v>35</v>
      </c>
      <c r="E674" s="89" t="s">
        <v>35</v>
      </c>
      <c r="F674" s="90" t="s">
        <v>211</v>
      </c>
      <c r="G674" s="91" t="s">
        <v>218</v>
      </c>
      <c r="H674" s="83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0" t="s">
        <v>326</v>
      </c>
      <c r="N674" s="91" t="s">
        <v>235</v>
      </c>
      <c r="O674" s="91" t="s">
        <v>120</v>
      </c>
      <c r="P674" s="57">
        <v>3</v>
      </c>
      <c r="Q674" s="57">
        <v>400</v>
      </c>
      <c r="R674" s="57">
        <f t="shared" si="114"/>
        <v>1200</v>
      </c>
      <c r="S674" s="57">
        <f t="shared" si="107"/>
        <v>1284</v>
      </c>
      <c r="T674" s="57">
        <f t="shared" si="113"/>
        <v>1373.88</v>
      </c>
      <c r="U674" s="89" t="s">
        <v>549</v>
      </c>
      <c r="V674" s="91" t="s">
        <v>546</v>
      </c>
      <c r="W674" s="95" t="s">
        <v>101</v>
      </c>
      <c r="X674" s="91">
        <v>0</v>
      </c>
    </row>
    <row r="675" spans="1:24" ht="57">
      <c r="A675" s="26">
        <v>659</v>
      </c>
      <c r="B675" s="54" t="s">
        <v>321</v>
      </c>
      <c r="C675" s="89" t="s">
        <v>941</v>
      </c>
      <c r="D675" s="89" t="s">
        <v>35</v>
      </c>
      <c r="E675" s="89" t="s">
        <v>35</v>
      </c>
      <c r="F675" s="90" t="s">
        <v>211</v>
      </c>
      <c r="G675" s="91" t="s">
        <v>218</v>
      </c>
      <c r="H675" s="83" t="s">
        <v>242</v>
      </c>
      <c r="I675" s="62" t="s">
        <v>1028</v>
      </c>
      <c r="J675" s="62" t="s">
        <v>1028</v>
      </c>
      <c r="K675" s="62" t="s">
        <v>1028</v>
      </c>
      <c r="L675" s="62" t="s">
        <v>1028</v>
      </c>
      <c r="M675" s="90" t="s">
        <v>326</v>
      </c>
      <c r="N675" s="91" t="s">
        <v>235</v>
      </c>
      <c r="O675" s="91" t="s">
        <v>120</v>
      </c>
      <c r="P675" s="57">
        <v>3</v>
      </c>
      <c r="Q675" s="57">
        <v>450</v>
      </c>
      <c r="R675" s="57">
        <f t="shared" si="114"/>
        <v>1350</v>
      </c>
      <c r="S675" s="57">
        <f t="shared" si="107"/>
        <v>1444.5</v>
      </c>
      <c r="T675" s="57">
        <f t="shared" si="113"/>
        <v>1545.615</v>
      </c>
      <c r="U675" s="89" t="s">
        <v>156</v>
      </c>
      <c r="V675" s="91" t="s">
        <v>991</v>
      </c>
      <c r="W675" s="95" t="s">
        <v>101</v>
      </c>
      <c r="X675" s="91">
        <v>0</v>
      </c>
    </row>
    <row r="676" spans="1:24" ht="57">
      <c r="A676" s="26">
        <v>660</v>
      </c>
      <c r="B676" s="54" t="s">
        <v>321</v>
      </c>
      <c r="C676" s="89" t="s">
        <v>941</v>
      </c>
      <c r="D676" s="89" t="s">
        <v>35</v>
      </c>
      <c r="E676" s="89" t="s">
        <v>35</v>
      </c>
      <c r="F676" s="90" t="s">
        <v>211</v>
      </c>
      <c r="G676" s="91" t="s">
        <v>218</v>
      </c>
      <c r="H676" s="83" t="s">
        <v>282</v>
      </c>
      <c r="I676" s="62" t="s">
        <v>1252</v>
      </c>
      <c r="J676" s="62" t="s">
        <v>1029</v>
      </c>
      <c r="K676" s="62" t="s">
        <v>1252</v>
      </c>
      <c r="L676" s="62" t="s">
        <v>1029</v>
      </c>
      <c r="M676" s="90" t="s">
        <v>326</v>
      </c>
      <c r="N676" s="91" t="s">
        <v>235</v>
      </c>
      <c r="O676" s="91" t="s">
        <v>120</v>
      </c>
      <c r="P676" s="57">
        <v>10</v>
      </c>
      <c r="Q676" s="57">
        <v>680</v>
      </c>
      <c r="R676" s="57">
        <f t="shared" si="114"/>
        <v>6800</v>
      </c>
      <c r="S676" s="57">
        <f t="shared" si="107"/>
        <v>7276</v>
      </c>
      <c r="T676" s="57">
        <f t="shared" si="113"/>
        <v>7785.3200000000006</v>
      </c>
      <c r="U676" s="89" t="s">
        <v>156</v>
      </c>
      <c r="V676" s="91" t="s">
        <v>991</v>
      </c>
      <c r="W676" s="95" t="s">
        <v>101</v>
      </c>
      <c r="X676" s="91">
        <v>0</v>
      </c>
    </row>
    <row r="677" spans="1:24" ht="57">
      <c r="A677" s="26">
        <v>661</v>
      </c>
      <c r="B677" s="54" t="s">
        <v>321</v>
      </c>
      <c r="C677" s="89" t="s">
        <v>941</v>
      </c>
      <c r="D677" s="89" t="s">
        <v>35</v>
      </c>
      <c r="E677" s="89" t="s">
        <v>35</v>
      </c>
      <c r="F677" s="90" t="s">
        <v>211</v>
      </c>
      <c r="G677" s="91" t="s">
        <v>218</v>
      </c>
      <c r="H677" s="83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0" t="s">
        <v>326</v>
      </c>
      <c r="N677" s="91" t="s">
        <v>235</v>
      </c>
      <c r="O677" s="91" t="s">
        <v>120</v>
      </c>
      <c r="P677" s="57">
        <v>5</v>
      </c>
      <c r="Q677" s="57">
        <v>240</v>
      </c>
      <c r="R677" s="57">
        <f t="shared" si="114"/>
        <v>1200</v>
      </c>
      <c r="S677" s="57">
        <f t="shared" si="107"/>
        <v>1284</v>
      </c>
      <c r="T677" s="57">
        <f t="shared" si="113"/>
        <v>1373.88</v>
      </c>
      <c r="U677" s="89" t="s">
        <v>549</v>
      </c>
      <c r="V677" s="91" t="s">
        <v>992</v>
      </c>
      <c r="W677" s="95" t="s">
        <v>101</v>
      </c>
      <c r="X677" s="91">
        <v>0</v>
      </c>
    </row>
    <row r="678" spans="1:24" ht="57">
      <c r="A678" s="26">
        <v>662</v>
      </c>
      <c r="B678" s="54" t="s">
        <v>321</v>
      </c>
      <c r="C678" s="89" t="s">
        <v>941</v>
      </c>
      <c r="D678" s="89" t="s">
        <v>35</v>
      </c>
      <c r="E678" s="89" t="s">
        <v>35</v>
      </c>
      <c r="F678" s="90" t="s">
        <v>211</v>
      </c>
      <c r="G678" s="91" t="s">
        <v>218</v>
      </c>
      <c r="H678" s="83" t="s">
        <v>282</v>
      </c>
      <c r="I678" s="62" t="s">
        <v>1030</v>
      </c>
      <c r="J678" s="62" t="s">
        <v>1030</v>
      </c>
      <c r="K678" s="62" t="s">
        <v>1030</v>
      </c>
      <c r="L678" s="62" t="s">
        <v>1030</v>
      </c>
      <c r="M678" s="90" t="s">
        <v>326</v>
      </c>
      <c r="N678" s="91" t="s">
        <v>235</v>
      </c>
      <c r="O678" s="91" t="s">
        <v>120</v>
      </c>
      <c r="P678" s="57">
        <v>5</v>
      </c>
      <c r="Q678" s="57">
        <v>250</v>
      </c>
      <c r="R678" s="57">
        <f t="shared" si="114"/>
        <v>1250</v>
      </c>
      <c r="S678" s="57">
        <f t="shared" si="107"/>
        <v>1337.5</v>
      </c>
      <c r="T678" s="57">
        <f t="shared" si="113"/>
        <v>1431.125</v>
      </c>
      <c r="U678" s="89" t="s">
        <v>156</v>
      </c>
      <c r="V678" s="91" t="s">
        <v>991</v>
      </c>
      <c r="W678" s="95" t="s">
        <v>101</v>
      </c>
      <c r="X678" s="91">
        <v>0</v>
      </c>
    </row>
    <row r="679" spans="1:24" ht="57">
      <c r="A679" s="26">
        <v>663</v>
      </c>
      <c r="B679" s="54" t="s">
        <v>321</v>
      </c>
      <c r="C679" s="89" t="s">
        <v>941</v>
      </c>
      <c r="D679" s="89" t="s">
        <v>35</v>
      </c>
      <c r="E679" s="89" t="s">
        <v>35</v>
      </c>
      <c r="F679" s="90" t="s">
        <v>211</v>
      </c>
      <c r="G679" s="91" t="s">
        <v>218</v>
      </c>
      <c r="H679" s="83" t="s">
        <v>282</v>
      </c>
      <c r="I679" s="62" t="s">
        <v>1253</v>
      </c>
      <c r="J679" s="62" t="s">
        <v>1031</v>
      </c>
      <c r="K679" s="62" t="s">
        <v>1253</v>
      </c>
      <c r="L679" s="62" t="s">
        <v>1031</v>
      </c>
      <c r="M679" s="90" t="s">
        <v>326</v>
      </c>
      <c r="N679" s="91" t="s">
        <v>235</v>
      </c>
      <c r="O679" s="91" t="s">
        <v>120</v>
      </c>
      <c r="P679" s="57">
        <v>10</v>
      </c>
      <c r="Q679" s="57">
        <v>280</v>
      </c>
      <c r="R679" s="57">
        <f t="shared" si="114"/>
        <v>2800</v>
      </c>
      <c r="S679" s="57">
        <f t="shared" si="107"/>
        <v>2996</v>
      </c>
      <c r="T679" s="57">
        <f t="shared" si="113"/>
        <v>3205.7200000000003</v>
      </c>
      <c r="U679" s="89" t="s">
        <v>156</v>
      </c>
      <c r="V679" s="91" t="s">
        <v>991</v>
      </c>
      <c r="W679" s="95" t="s">
        <v>101</v>
      </c>
      <c r="X679" s="91">
        <v>0</v>
      </c>
    </row>
    <row r="680" spans="1:24" ht="57">
      <c r="A680" s="26">
        <v>664</v>
      </c>
      <c r="B680" s="54" t="s">
        <v>321</v>
      </c>
      <c r="C680" s="89" t="s">
        <v>941</v>
      </c>
      <c r="D680" s="89" t="s">
        <v>35</v>
      </c>
      <c r="E680" s="89" t="s">
        <v>35</v>
      </c>
      <c r="F680" s="90" t="s">
        <v>211</v>
      </c>
      <c r="G680" s="91" t="s">
        <v>218</v>
      </c>
      <c r="H680" s="83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0" t="s">
        <v>326</v>
      </c>
      <c r="N680" s="91" t="s">
        <v>235</v>
      </c>
      <c r="O680" s="91" t="s">
        <v>120</v>
      </c>
      <c r="P680" s="57">
        <v>5</v>
      </c>
      <c r="Q680" s="57">
        <v>210</v>
      </c>
      <c r="R680" s="57">
        <f t="shared" si="114"/>
        <v>1050</v>
      </c>
      <c r="S680" s="57">
        <f t="shared" si="107"/>
        <v>1123.5</v>
      </c>
      <c r="T680" s="57">
        <f t="shared" si="113"/>
        <v>1202.145</v>
      </c>
      <c r="U680" s="89" t="s">
        <v>549</v>
      </c>
      <c r="V680" s="91" t="s">
        <v>992</v>
      </c>
      <c r="W680" s="95" t="s">
        <v>101</v>
      </c>
      <c r="X680" s="91">
        <v>0</v>
      </c>
    </row>
    <row r="681" spans="1:24" ht="57">
      <c r="A681" s="26">
        <v>665</v>
      </c>
      <c r="B681" s="54" t="s">
        <v>321</v>
      </c>
      <c r="C681" s="89" t="s">
        <v>941</v>
      </c>
      <c r="D681" s="89" t="s">
        <v>35</v>
      </c>
      <c r="E681" s="89" t="s">
        <v>35</v>
      </c>
      <c r="F681" s="90" t="s">
        <v>211</v>
      </c>
      <c r="G681" s="91" t="s">
        <v>218</v>
      </c>
      <c r="H681" s="83" t="s">
        <v>282</v>
      </c>
      <c r="I681" s="62" t="s">
        <v>1254</v>
      </c>
      <c r="J681" s="62" t="s">
        <v>1032</v>
      </c>
      <c r="K681" s="62" t="s">
        <v>1254</v>
      </c>
      <c r="L681" s="62" t="s">
        <v>1032</v>
      </c>
      <c r="M681" s="90" t="s">
        <v>326</v>
      </c>
      <c r="N681" s="91" t="s">
        <v>235</v>
      </c>
      <c r="O681" s="91" t="s">
        <v>120</v>
      </c>
      <c r="P681" s="57">
        <v>5</v>
      </c>
      <c r="Q681" s="57">
        <v>220</v>
      </c>
      <c r="R681" s="57">
        <f t="shared" si="114"/>
        <v>1100</v>
      </c>
      <c r="S681" s="57">
        <f t="shared" ref="S681:S744" si="115">R681*1.07</f>
        <v>1177</v>
      </c>
      <c r="T681" s="57">
        <f t="shared" si="113"/>
        <v>1259.3900000000001</v>
      </c>
      <c r="U681" s="89" t="s">
        <v>156</v>
      </c>
      <c r="V681" s="91" t="s">
        <v>991</v>
      </c>
      <c r="W681" s="95" t="s">
        <v>101</v>
      </c>
      <c r="X681" s="91">
        <v>0</v>
      </c>
    </row>
    <row r="682" spans="1:24" ht="57">
      <c r="A682" s="26">
        <v>666</v>
      </c>
      <c r="B682" s="54" t="s">
        <v>321</v>
      </c>
      <c r="C682" s="89" t="s">
        <v>941</v>
      </c>
      <c r="D682" s="89" t="s">
        <v>35</v>
      </c>
      <c r="E682" s="89" t="s">
        <v>35</v>
      </c>
      <c r="F682" s="90" t="s">
        <v>211</v>
      </c>
      <c r="G682" s="91" t="s">
        <v>218</v>
      </c>
      <c r="H682" s="83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0" t="s">
        <v>326</v>
      </c>
      <c r="N682" s="91" t="s">
        <v>235</v>
      </c>
      <c r="O682" s="91" t="s">
        <v>120</v>
      </c>
      <c r="P682" s="57">
        <v>5</v>
      </c>
      <c r="Q682" s="57">
        <v>210</v>
      </c>
      <c r="R682" s="57">
        <f t="shared" si="114"/>
        <v>1050</v>
      </c>
      <c r="S682" s="57">
        <f t="shared" si="115"/>
        <v>1123.5</v>
      </c>
      <c r="T682" s="57">
        <f t="shared" si="113"/>
        <v>1202.145</v>
      </c>
      <c r="U682" s="89" t="s">
        <v>549</v>
      </c>
      <c r="V682" s="91" t="s">
        <v>992</v>
      </c>
      <c r="W682" s="95" t="s">
        <v>101</v>
      </c>
      <c r="X682" s="91">
        <v>0</v>
      </c>
    </row>
    <row r="683" spans="1:24" ht="57">
      <c r="A683" s="26">
        <v>667</v>
      </c>
      <c r="B683" s="54" t="s">
        <v>321</v>
      </c>
      <c r="C683" s="89" t="s">
        <v>941</v>
      </c>
      <c r="D683" s="89" t="s">
        <v>35</v>
      </c>
      <c r="E683" s="89" t="s">
        <v>35</v>
      </c>
      <c r="F683" s="90" t="s">
        <v>211</v>
      </c>
      <c r="G683" s="91" t="s">
        <v>218</v>
      </c>
      <c r="H683" s="83" t="s">
        <v>282</v>
      </c>
      <c r="I683" s="62" t="s">
        <v>1255</v>
      </c>
      <c r="J683" s="62" t="s">
        <v>1033</v>
      </c>
      <c r="K683" s="62" t="s">
        <v>1255</v>
      </c>
      <c r="L683" s="62" t="s">
        <v>1033</v>
      </c>
      <c r="M683" s="90" t="s">
        <v>326</v>
      </c>
      <c r="N683" s="91" t="s">
        <v>235</v>
      </c>
      <c r="O683" s="91" t="s">
        <v>120</v>
      </c>
      <c r="P683" s="57">
        <v>5</v>
      </c>
      <c r="Q683" s="57">
        <v>220</v>
      </c>
      <c r="R683" s="57">
        <f t="shared" si="114"/>
        <v>1100</v>
      </c>
      <c r="S683" s="57">
        <f t="shared" si="115"/>
        <v>1177</v>
      </c>
      <c r="T683" s="57">
        <f t="shared" si="113"/>
        <v>1259.3900000000001</v>
      </c>
      <c r="U683" s="89" t="s">
        <v>156</v>
      </c>
      <c r="V683" s="91" t="s">
        <v>991</v>
      </c>
      <c r="W683" s="95" t="s">
        <v>101</v>
      </c>
      <c r="X683" s="91">
        <v>0</v>
      </c>
    </row>
    <row r="684" spans="1:24" ht="57">
      <c r="A684" s="26">
        <v>668</v>
      </c>
      <c r="B684" s="54" t="s">
        <v>321</v>
      </c>
      <c r="C684" s="89" t="s">
        <v>941</v>
      </c>
      <c r="D684" s="89" t="s">
        <v>35</v>
      </c>
      <c r="E684" s="89" t="s">
        <v>35</v>
      </c>
      <c r="F684" s="90" t="s">
        <v>211</v>
      </c>
      <c r="G684" s="91" t="s">
        <v>218</v>
      </c>
      <c r="H684" s="83" t="s">
        <v>242</v>
      </c>
      <c r="I684" s="62" t="s">
        <v>1034</v>
      </c>
      <c r="J684" s="62" t="s">
        <v>1034</v>
      </c>
      <c r="K684" s="62" t="s">
        <v>1034</v>
      </c>
      <c r="L684" s="62" t="s">
        <v>1034</v>
      </c>
      <c r="M684" s="90" t="s">
        <v>326</v>
      </c>
      <c r="N684" s="91" t="s">
        <v>235</v>
      </c>
      <c r="O684" s="91" t="s">
        <v>120</v>
      </c>
      <c r="P684" s="57">
        <v>1</v>
      </c>
      <c r="Q684" s="57">
        <v>1200</v>
      </c>
      <c r="R684" s="57">
        <f t="shared" si="114"/>
        <v>1200</v>
      </c>
      <c r="S684" s="57">
        <f t="shared" si="115"/>
        <v>1284</v>
      </c>
      <c r="T684" s="57">
        <f t="shared" si="113"/>
        <v>1373.88</v>
      </c>
      <c r="U684" s="89" t="s">
        <v>549</v>
      </c>
      <c r="V684" s="91" t="s">
        <v>992</v>
      </c>
      <c r="W684" s="95" t="s">
        <v>101</v>
      </c>
      <c r="X684" s="91">
        <v>0</v>
      </c>
    </row>
    <row r="685" spans="1:24" ht="57">
      <c r="A685" s="26">
        <v>669</v>
      </c>
      <c r="B685" s="54" t="s">
        <v>321</v>
      </c>
      <c r="C685" s="89" t="s">
        <v>941</v>
      </c>
      <c r="D685" s="89" t="s">
        <v>35</v>
      </c>
      <c r="E685" s="89" t="s">
        <v>35</v>
      </c>
      <c r="F685" s="90" t="s">
        <v>211</v>
      </c>
      <c r="G685" s="91" t="s">
        <v>218</v>
      </c>
      <c r="H685" s="83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0" t="s">
        <v>326</v>
      </c>
      <c r="N685" s="91" t="s">
        <v>235</v>
      </c>
      <c r="O685" s="91" t="s">
        <v>120</v>
      </c>
      <c r="P685" s="57">
        <v>50</v>
      </c>
      <c r="Q685" s="57">
        <v>70</v>
      </c>
      <c r="R685" s="57">
        <f t="shared" si="114"/>
        <v>3500</v>
      </c>
      <c r="S685" s="57">
        <f t="shared" si="115"/>
        <v>3745</v>
      </c>
      <c r="T685" s="57">
        <f t="shared" si="113"/>
        <v>4007.15</v>
      </c>
      <c r="U685" s="89" t="s">
        <v>549</v>
      </c>
      <c r="V685" s="91" t="s">
        <v>992</v>
      </c>
      <c r="W685" s="95" t="s">
        <v>101</v>
      </c>
      <c r="X685" s="91">
        <v>0</v>
      </c>
    </row>
    <row r="686" spans="1:24" ht="57">
      <c r="A686" s="26">
        <v>670</v>
      </c>
      <c r="B686" s="54" t="s">
        <v>321</v>
      </c>
      <c r="C686" s="89" t="s">
        <v>941</v>
      </c>
      <c r="D686" s="89" t="s">
        <v>35</v>
      </c>
      <c r="E686" s="89" t="s">
        <v>35</v>
      </c>
      <c r="F686" s="90" t="s">
        <v>211</v>
      </c>
      <c r="G686" s="91" t="s">
        <v>218</v>
      </c>
      <c r="H686" s="83" t="s">
        <v>242</v>
      </c>
      <c r="I686" s="62" t="s">
        <v>1035</v>
      </c>
      <c r="J686" s="62" t="s">
        <v>1035</v>
      </c>
      <c r="K686" s="62" t="s">
        <v>1035</v>
      </c>
      <c r="L686" s="62" t="s">
        <v>1035</v>
      </c>
      <c r="M686" s="90" t="s">
        <v>326</v>
      </c>
      <c r="N686" s="91" t="s">
        <v>235</v>
      </c>
      <c r="O686" s="91" t="s">
        <v>120</v>
      </c>
      <c r="P686" s="57">
        <v>50</v>
      </c>
      <c r="Q686" s="57">
        <v>70</v>
      </c>
      <c r="R686" s="57">
        <f t="shared" si="114"/>
        <v>3500</v>
      </c>
      <c r="S686" s="57">
        <f t="shared" si="115"/>
        <v>3745</v>
      </c>
      <c r="T686" s="57">
        <f t="shared" si="113"/>
        <v>4007.15</v>
      </c>
      <c r="U686" s="89" t="s">
        <v>153</v>
      </c>
      <c r="V686" s="91" t="s">
        <v>993</v>
      </c>
      <c r="W686" s="95" t="s">
        <v>101</v>
      </c>
      <c r="X686" s="91">
        <v>0</v>
      </c>
    </row>
    <row r="687" spans="1:24" ht="57">
      <c r="A687" s="26">
        <v>671</v>
      </c>
      <c r="B687" s="54" t="s">
        <v>321</v>
      </c>
      <c r="C687" s="89" t="s">
        <v>941</v>
      </c>
      <c r="D687" s="89" t="s">
        <v>35</v>
      </c>
      <c r="E687" s="89" t="s">
        <v>35</v>
      </c>
      <c r="F687" s="90" t="s">
        <v>211</v>
      </c>
      <c r="G687" s="91" t="s">
        <v>218</v>
      </c>
      <c r="H687" s="83" t="s">
        <v>242</v>
      </c>
      <c r="I687" s="62" t="s">
        <v>1036</v>
      </c>
      <c r="J687" s="62" t="s">
        <v>1036</v>
      </c>
      <c r="K687" s="62" t="s">
        <v>1036</v>
      </c>
      <c r="L687" s="62" t="s">
        <v>1036</v>
      </c>
      <c r="M687" s="90" t="s">
        <v>326</v>
      </c>
      <c r="N687" s="91" t="s">
        <v>235</v>
      </c>
      <c r="O687" s="91" t="s">
        <v>120</v>
      </c>
      <c r="P687" s="57">
        <v>3</v>
      </c>
      <c r="Q687" s="57">
        <v>90</v>
      </c>
      <c r="R687" s="57">
        <f t="shared" si="114"/>
        <v>270</v>
      </c>
      <c r="S687" s="57">
        <f t="shared" si="115"/>
        <v>288.90000000000003</v>
      </c>
      <c r="T687" s="57">
        <f t="shared" si="113"/>
        <v>309.12300000000005</v>
      </c>
      <c r="U687" s="89" t="s">
        <v>549</v>
      </c>
      <c r="V687" s="91" t="s">
        <v>992</v>
      </c>
      <c r="W687" s="95" t="s">
        <v>101</v>
      </c>
      <c r="X687" s="91">
        <v>0</v>
      </c>
    </row>
    <row r="688" spans="1:24" ht="57">
      <c r="A688" s="26">
        <v>672</v>
      </c>
      <c r="B688" s="54" t="s">
        <v>321</v>
      </c>
      <c r="C688" s="89" t="s">
        <v>941</v>
      </c>
      <c r="D688" s="89" t="s">
        <v>35</v>
      </c>
      <c r="E688" s="89" t="s">
        <v>35</v>
      </c>
      <c r="F688" s="90" t="s">
        <v>211</v>
      </c>
      <c r="G688" s="91" t="s">
        <v>218</v>
      </c>
      <c r="H688" s="83" t="s">
        <v>242</v>
      </c>
      <c r="I688" s="62" t="s">
        <v>1256</v>
      </c>
      <c r="J688" s="62" t="s">
        <v>1037</v>
      </c>
      <c r="K688" s="62" t="s">
        <v>1256</v>
      </c>
      <c r="L688" s="62" t="s">
        <v>1037</v>
      </c>
      <c r="M688" s="90" t="s">
        <v>326</v>
      </c>
      <c r="N688" s="91" t="s">
        <v>235</v>
      </c>
      <c r="O688" s="91" t="s">
        <v>120</v>
      </c>
      <c r="P688" s="57">
        <v>1</v>
      </c>
      <c r="Q688" s="57">
        <v>1300</v>
      </c>
      <c r="R688" s="57">
        <f t="shared" si="114"/>
        <v>1300</v>
      </c>
      <c r="S688" s="57">
        <f t="shared" si="115"/>
        <v>1391</v>
      </c>
      <c r="T688" s="57">
        <f t="shared" si="113"/>
        <v>1488.3700000000001</v>
      </c>
      <c r="U688" s="89" t="s">
        <v>549</v>
      </c>
      <c r="V688" s="91" t="s">
        <v>992</v>
      </c>
      <c r="W688" s="95" t="s">
        <v>101</v>
      </c>
      <c r="X688" s="91">
        <v>0</v>
      </c>
    </row>
    <row r="689" spans="1:24" ht="57">
      <c r="A689" s="26">
        <v>673</v>
      </c>
      <c r="B689" s="54" t="s">
        <v>321</v>
      </c>
      <c r="C689" s="89" t="s">
        <v>941</v>
      </c>
      <c r="D689" s="89" t="s">
        <v>35</v>
      </c>
      <c r="E689" s="89" t="s">
        <v>35</v>
      </c>
      <c r="F689" s="90" t="s">
        <v>211</v>
      </c>
      <c r="G689" s="91" t="s">
        <v>218</v>
      </c>
      <c r="H689" s="83" t="s">
        <v>382</v>
      </c>
      <c r="I689" s="62" t="s">
        <v>1038</v>
      </c>
      <c r="J689" s="62" t="s">
        <v>1038</v>
      </c>
      <c r="K689" s="62" t="s">
        <v>1038</v>
      </c>
      <c r="L689" s="62" t="s">
        <v>1038</v>
      </c>
      <c r="M689" s="90" t="s">
        <v>326</v>
      </c>
      <c r="N689" s="91" t="s">
        <v>235</v>
      </c>
      <c r="O689" s="91" t="s">
        <v>120</v>
      </c>
      <c r="P689" s="57">
        <v>1</v>
      </c>
      <c r="Q689" s="57">
        <v>800</v>
      </c>
      <c r="R689" s="57">
        <f t="shared" si="114"/>
        <v>800</v>
      </c>
      <c r="S689" s="57">
        <f t="shared" si="115"/>
        <v>856</v>
      </c>
      <c r="T689" s="57">
        <f t="shared" si="113"/>
        <v>915.92000000000007</v>
      </c>
      <c r="U689" s="89" t="s">
        <v>549</v>
      </c>
      <c r="V689" s="91" t="s">
        <v>992</v>
      </c>
      <c r="W689" s="95" t="s">
        <v>101</v>
      </c>
      <c r="X689" s="91">
        <v>0</v>
      </c>
    </row>
    <row r="690" spans="1:24" ht="57">
      <c r="A690" s="26">
        <v>674</v>
      </c>
      <c r="B690" s="54" t="s">
        <v>321</v>
      </c>
      <c r="C690" s="89" t="s">
        <v>941</v>
      </c>
      <c r="D690" s="89" t="s">
        <v>35</v>
      </c>
      <c r="E690" s="89" t="s">
        <v>35</v>
      </c>
      <c r="F690" s="90" t="s">
        <v>211</v>
      </c>
      <c r="G690" s="91" t="s">
        <v>218</v>
      </c>
      <c r="H690" s="83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0" t="s">
        <v>326</v>
      </c>
      <c r="N690" s="91" t="s">
        <v>235</v>
      </c>
      <c r="O690" s="91" t="s">
        <v>145</v>
      </c>
      <c r="P690" s="57">
        <v>25</v>
      </c>
      <c r="Q690" s="57">
        <v>10</v>
      </c>
      <c r="R690" s="57">
        <f t="shared" si="114"/>
        <v>250</v>
      </c>
      <c r="S690" s="57">
        <f t="shared" si="115"/>
        <v>267.5</v>
      </c>
      <c r="T690" s="57">
        <f t="shared" si="113"/>
        <v>286.22500000000002</v>
      </c>
      <c r="U690" s="89" t="s">
        <v>549</v>
      </c>
      <c r="V690" s="91" t="s">
        <v>992</v>
      </c>
      <c r="W690" s="95" t="s">
        <v>101</v>
      </c>
      <c r="X690" s="91">
        <v>0</v>
      </c>
    </row>
    <row r="691" spans="1:24" ht="57">
      <c r="A691" s="26">
        <v>675</v>
      </c>
      <c r="B691" s="54" t="s">
        <v>321</v>
      </c>
      <c r="C691" s="89" t="s">
        <v>941</v>
      </c>
      <c r="D691" s="89" t="s">
        <v>35</v>
      </c>
      <c r="E691" s="89" t="s">
        <v>35</v>
      </c>
      <c r="F691" s="90" t="s">
        <v>211</v>
      </c>
      <c r="G691" s="91" t="s">
        <v>218</v>
      </c>
      <c r="H691" s="83" t="s">
        <v>175</v>
      </c>
      <c r="I691" s="62" t="s">
        <v>1039</v>
      </c>
      <c r="J691" s="62" t="s">
        <v>1039</v>
      </c>
      <c r="K691" s="62" t="s">
        <v>1039</v>
      </c>
      <c r="L691" s="62" t="s">
        <v>1039</v>
      </c>
      <c r="M691" s="90" t="s">
        <v>326</v>
      </c>
      <c r="N691" s="91" t="s">
        <v>235</v>
      </c>
      <c r="O691" s="91" t="s">
        <v>145</v>
      </c>
      <c r="P691" s="57">
        <v>25</v>
      </c>
      <c r="Q691" s="57">
        <v>10</v>
      </c>
      <c r="R691" s="57">
        <f t="shared" si="114"/>
        <v>250</v>
      </c>
      <c r="S691" s="57">
        <f t="shared" si="115"/>
        <v>267.5</v>
      </c>
      <c r="T691" s="57">
        <f t="shared" si="113"/>
        <v>286.22500000000002</v>
      </c>
      <c r="U691" s="89" t="s">
        <v>153</v>
      </c>
      <c r="V691" s="91" t="s">
        <v>993</v>
      </c>
      <c r="W691" s="95" t="s">
        <v>101</v>
      </c>
      <c r="X691" s="91">
        <v>0</v>
      </c>
    </row>
    <row r="692" spans="1:24" ht="57">
      <c r="A692" s="26">
        <v>676</v>
      </c>
      <c r="B692" s="54" t="s">
        <v>321</v>
      </c>
      <c r="C692" s="89" t="s">
        <v>941</v>
      </c>
      <c r="D692" s="89" t="s">
        <v>35</v>
      </c>
      <c r="E692" s="89" t="s">
        <v>35</v>
      </c>
      <c r="F692" s="90" t="s">
        <v>211</v>
      </c>
      <c r="G692" s="91" t="s">
        <v>218</v>
      </c>
      <c r="H692" s="83" t="s">
        <v>242</v>
      </c>
      <c r="I692" s="119" t="s">
        <v>1040</v>
      </c>
      <c r="J692" s="119" t="s">
        <v>1040</v>
      </c>
      <c r="K692" s="119" t="s">
        <v>1040</v>
      </c>
      <c r="L692" s="119" t="s">
        <v>1040</v>
      </c>
      <c r="M692" s="90" t="s">
        <v>326</v>
      </c>
      <c r="N692" s="91" t="s">
        <v>235</v>
      </c>
      <c r="O692" s="91" t="s">
        <v>120</v>
      </c>
      <c r="P692" s="57">
        <v>1</v>
      </c>
      <c r="Q692" s="57">
        <v>1500</v>
      </c>
      <c r="R692" s="57">
        <f t="shared" si="114"/>
        <v>1500</v>
      </c>
      <c r="S692" s="57">
        <f t="shared" si="115"/>
        <v>1605</v>
      </c>
      <c r="T692" s="57">
        <f t="shared" si="113"/>
        <v>1717.3500000000001</v>
      </c>
      <c r="U692" s="89" t="s">
        <v>549</v>
      </c>
      <c r="V692" s="91" t="s">
        <v>992</v>
      </c>
      <c r="W692" s="95" t="s">
        <v>101</v>
      </c>
      <c r="X692" s="91">
        <v>0</v>
      </c>
    </row>
    <row r="693" spans="1:24" ht="57">
      <c r="A693" s="26">
        <v>677</v>
      </c>
      <c r="B693" s="54" t="s">
        <v>321</v>
      </c>
      <c r="C693" s="89" t="s">
        <v>941</v>
      </c>
      <c r="D693" s="89" t="s">
        <v>35</v>
      </c>
      <c r="E693" s="89" t="s">
        <v>35</v>
      </c>
      <c r="F693" s="90" t="s">
        <v>211</v>
      </c>
      <c r="G693" s="91" t="s">
        <v>218</v>
      </c>
      <c r="H693" s="83" t="s">
        <v>175</v>
      </c>
      <c r="I693" s="62" t="s">
        <v>1041</v>
      </c>
      <c r="J693" s="62" t="s">
        <v>1041</v>
      </c>
      <c r="K693" s="62" t="s">
        <v>1041</v>
      </c>
      <c r="L693" s="62" t="s">
        <v>1041</v>
      </c>
      <c r="M693" s="90" t="s">
        <v>326</v>
      </c>
      <c r="N693" s="91" t="s">
        <v>235</v>
      </c>
      <c r="O693" s="91" t="s">
        <v>120</v>
      </c>
      <c r="P693" s="57">
        <v>1</v>
      </c>
      <c r="Q693" s="57">
        <v>1250</v>
      </c>
      <c r="R693" s="57">
        <f t="shared" si="114"/>
        <v>1250</v>
      </c>
      <c r="S693" s="57">
        <f t="shared" si="115"/>
        <v>1337.5</v>
      </c>
      <c r="T693" s="57">
        <f t="shared" si="113"/>
        <v>1431.125</v>
      </c>
      <c r="U693" s="89" t="s">
        <v>549</v>
      </c>
      <c r="V693" s="91" t="s">
        <v>992</v>
      </c>
      <c r="W693" s="95" t="s">
        <v>101</v>
      </c>
      <c r="X693" s="91">
        <v>0</v>
      </c>
    </row>
    <row r="694" spans="1:24" ht="57">
      <c r="A694" s="26">
        <v>678</v>
      </c>
      <c r="B694" s="54" t="s">
        <v>321</v>
      </c>
      <c r="C694" s="89" t="s">
        <v>941</v>
      </c>
      <c r="D694" s="89" t="s">
        <v>35</v>
      </c>
      <c r="E694" s="89" t="s">
        <v>35</v>
      </c>
      <c r="F694" s="90" t="s">
        <v>211</v>
      </c>
      <c r="G694" s="91" t="s">
        <v>218</v>
      </c>
      <c r="H694" s="83" t="s">
        <v>175</v>
      </c>
      <c r="I694" s="62" t="s">
        <v>1042</v>
      </c>
      <c r="J694" s="62" t="s">
        <v>1042</v>
      </c>
      <c r="K694" s="62" t="s">
        <v>1042</v>
      </c>
      <c r="L694" s="62" t="s">
        <v>1042</v>
      </c>
      <c r="M694" s="90" t="s">
        <v>326</v>
      </c>
      <c r="N694" s="91" t="s">
        <v>235</v>
      </c>
      <c r="O694" s="91" t="s">
        <v>120</v>
      </c>
      <c r="P694" s="57">
        <v>30</v>
      </c>
      <c r="Q694" s="57">
        <v>155</v>
      </c>
      <c r="R694" s="57">
        <f t="shared" si="114"/>
        <v>4650</v>
      </c>
      <c r="S694" s="57">
        <f t="shared" si="115"/>
        <v>4975.5</v>
      </c>
      <c r="T694" s="57">
        <f t="shared" si="113"/>
        <v>5323.7849999999999</v>
      </c>
      <c r="U694" s="89" t="s">
        <v>549</v>
      </c>
      <c r="V694" s="91" t="s">
        <v>992</v>
      </c>
      <c r="W694" s="95" t="s">
        <v>101</v>
      </c>
      <c r="X694" s="91">
        <v>0</v>
      </c>
    </row>
    <row r="695" spans="1:24" ht="57">
      <c r="A695" s="26">
        <v>679</v>
      </c>
      <c r="B695" s="54" t="s">
        <v>321</v>
      </c>
      <c r="C695" s="89" t="s">
        <v>941</v>
      </c>
      <c r="D695" s="89" t="s">
        <v>35</v>
      </c>
      <c r="E695" s="89" t="s">
        <v>35</v>
      </c>
      <c r="F695" s="90" t="s">
        <v>211</v>
      </c>
      <c r="G695" s="91" t="s">
        <v>218</v>
      </c>
      <c r="H695" s="83" t="s">
        <v>270</v>
      </c>
      <c r="I695" s="62" t="s">
        <v>1043</v>
      </c>
      <c r="J695" s="62" t="s">
        <v>1043</v>
      </c>
      <c r="K695" s="62" t="s">
        <v>1043</v>
      </c>
      <c r="L695" s="62" t="s">
        <v>1043</v>
      </c>
      <c r="M695" s="90" t="s">
        <v>326</v>
      </c>
      <c r="N695" s="91" t="s">
        <v>235</v>
      </c>
      <c r="O695" s="91" t="s">
        <v>120</v>
      </c>
      <c r="P695" s="57">
        <v>1</v>
      </c>
      <c r="Q695" s="57">
        <v>1500</v>
      </c>
      <c r="R695" s="57">
        <f t="shared" si="114"/>
        <v>1500</v>
      </c>
      <c r="S695" s="57">
        <f t="shared" si="115"/>
        <v>1605</v>
      </c>
      <c r="T695" s="57">
        <f t="shared" si="113"/>
        <v>1717.3500000000001</v>
      </c>
      <c r="U695" s="89" t="s">
        <v>549</v>
      </c>
      <c r="V695" s="91" t="s">
        <v>992</v>
      </c>
      <c r="W695" s="95" t="s">
        <v>101</v>
      </c>
      <c r="X695" s="91">
        <v>0</v>
      </c>
    </row>
    <row r="696" spans="1:24" ht="57">
      <c r="A696" s="26">
        <v>680</v>
      </c>
      <c r="B696" s="54" t="s">
        <v>321</v>
      </c>
      <c r="C696" s="89" t="s">
        <v>941</v>
      </c>
      <c r="D696" s="89" t="s">
        <v>35</v>
      </c>
      <c r="E696" s="89" t="s">
        <v>35</v>
      </c>
      <c r="F696" s="90" t="s">
        <v>211</v>
      </c>
      <c r="G696" s="91" t="s">
        <v>218</v>
      </c>
      <c r="H696" s="83" t="s">
        <v>382</v>
      </c>
      <c r="I696" s="62" t="s">
        <v>1257</v>
      </c>
      <c r="J696" s="62" t="s">
        <v>1044</v>
      </c>
      <c r="K696" s="62" t="s">
        <v>1257</v>
      </c>
      <c r="L696" s="62" t="s">
        <v>1044</v>
      </c>
      <c r="M696" s="90" t="s">
        <v>326</v>
      </c>
      <c r="N696" s="91" t="s">
        <v>235</v>
      </c>
      <c r="O696" s="91" t="s">
        <v>145</v>
      </c>
      <c r="P696" s="57">
        <v>1</v>
      </c>
      <c r="Q696" s="57">
        <v>400</v>
      </c>
      <c r="R696" s="57">
        <f t="shared" si="114"/>
        <v>400</v>
      </c>
      <c r="S696" s="57">
        <f t="shared" si="115"/>
        <v>428</v>
      </c>
      <c r="T696" s="57">
        <f t="shared" si="113"/>
        <v>457.96000000000004</v>
      </c>
      <c r="U696" s="89" t="s">
        <v>549</v>
      </c>
      <c r="V696" s="91" t="s">
        <v>992</v>
      </c>
      <c r="W696" s="95" t="s">
        <v>101</v>
      </c>
      <c r="X696" s="91">
        <v>0</v>
      </c>
    </row>
    <row r="697" spans="1:24" ht="57">
      <c r="A697" s="26">
        <v>681</v>
      </c>
      <c r="B697" s="54" t="s">
        <v>321</v>
      </c>
      <c r="C697" s="89" t="s">
        <v>941</v>
      </c>
      <c r="D697" s="89" t="s">
        <v>35</v>
      </c>
      <c r="E697" s="89" t="s">
        <v>35</v>
      </c>
      <c r="F697" s="90" t="s">
        <v>211</v>
      </c>
      <c r="G697" s="91" t="s">
        <v>218</v>
      </c>
      <c r="H697" s="83" t="s">
        <v>382</v>
      </c>
      <c r="I697" s="62" t="s">
        <v>1045</v>
      </c>
      <c r="J697" s="62" t="s">
        <v>1045</v>
      </c>
      <c r="K697" s="62" t="s">
        <v>1045</v>
      </c>
      <c r="L697" s="62" t="s">
        <v>1045</v>
      </c>
      <c r="M697" s="90" t="s">
        <v>326</v>
      </c>
      <c r="N697" s="91" t="s">
        <v>235</v>
      </c>
      <c r="O697" s="91" t="s">
        <v>120</v>
      </c>
      <c r="P697" s="57">
        <v>1</v>
      </c>
      <c r="Q697" s="57">
        <v>2500</v>
      </c>
      <c r="R697" s="57">
        <f t="shared" si="114"/>
        <v>2500</v>
      </c>
      <c r="S697" s="57">
        <f t="shared" si="115"/>
        <v>2675</v>
      </c>
      <c r="T697" s="57">
        <f t="shared" si="113"/>
        <v>2862.25</v>
      </c>
      <c r="U697" s="89" t="s">
        <v>549</v>
      </c>
      <c r="V697" s="91" t="s">
        <v>992</v>
      </c>
      <c r="W697" s="95" t="s">
        <v>101</v>
      </c>
      <c r="X697" s="91">
        <v>0</v>
      </c>
    </row>
    <row r="698" spans="1:24" ht="57">
      <c r="A698" s="26">
        <v>682</v>
      </c>
      <c r="B698" s="54" t="s">
        <v>321</v>
      </c>
      <c r="C698" s="89" t="s">
        <v>941</v>
      </c>
      <c r="D698" s="89" t="s">
        <v>35</v>
      </c>
      <c r="E698" s="89" t="s">
        <v>35</v>
      </c>
      <c r="F698" s="90" t="s">
        <v>211</v>
      </c>
      <c r="G698" s="91" t="s">
        <v>218</v>
      </c>
      <c r="H698" s="83" t="s">
        <v>242</v>
      </c>
      <c r="I698" s="62" t="s">
        <v>1046</v>
      </c>
      <c r="J698" s="62" t="s">
        <v>1046</v>
      </c>
      <c r="K698" s="62" t="s">
        <v>1046</v>
      </c>
      <c r="L698" s="62" t="s">
        <v>1046</v>
      </c>
      <c r="M698" s="90" t="s">
        <v>326</v>
      </c>
      <c r="N698" s="91" t="s">
        <v>235</v>
      </c>
      <c r="O698" s="91" t="s">
        <v>120</v>
      </c>
      <c r="P698" s="57">
        <v>5</v>
      </c>
      <c r="Q698" s="57">
        <v>1600</v>
      </c>
      <c r="R698" s="57">
        <f t="shared" si="114"/>
        <v>8000</v>
      </c>
      <c r="S698" s="57">
        <f t="shared" si="115"/>
        <v>8560</v>
      </c>
      <c r="T698" s="57">
        <f t="shared" si="113"/>
        <v>9159.2000000000007</v>
      </c>
      <c r="U698" s="89" t="s">
        <v>549</v>
      </c>
      <c r="V698" s="91" t="s">
        <v>992</v>
      </c>
      <c r="W698" s="95" t="s">
        <v>101</v>
      </c>
      <c r="X698" s="91">
        <v>0</v>
      </c>
    </row>
    <row r="699" spans="1:24" ht="57">
      <c r="A699" s="26">
        <v>683</v>
      </c>
      <c r="B699" s="54" t="s">
        <v>321</v>
      </c>
      <c r="C699" s="89" t="s">
        <v>941</v>
      </c>
      <c r="D699" s="89" t="s">
        <v>35</v>
      </c>
      <c r="E699" s="89" t="s">
        <v>35</v>
      </c>
      <c r="F699" s="90" t="s">
        <v>211</v>
      </c>
      <c r="G699" s="91" t="s">
        <v>218</v>
      </c>
      <c r="H699" s="83" t="s">
        <v>382</v>
      </c>
      <c r="I699" s="117" t="s">
        <v>1047</v>
      </c>
      <c r="J699" s="117" t="s">
        <v>1047</v>
      </c>
      <c r="K699" s="117" t="s">
        <v>1047</v>
      </c>
      <c r="L699" s="117" t="s">
        <v>1047</v>
      </c>
      <c r="M699" s="90" t="s">
        <v>326</v>
      </c>
      <c r="N699" s="91" t="s">
        <v>235</v>
      </c>
      <c r="O699" s="91" t="s">
        <v>120</v>
      </c>
      <c r="P699" s="57">
        <v>1</v>
      </c>
      <c r="Q699" s="57">
        <v>800</v>
      </c>
      <c r="R699" s="57">
        <f t="shared" si="114"/>
        <v>800</v>
      </c>
      <c r="S699" s="57">
        <f t="shared" si="115"/>
        <v>856</v>
      </c>
      <c r="T699" s="57">
        <f t="shared" si="113"/>
        <v>915.92000000000007</v>
      </c>
      <c r="U699" s="89" t="s">
        <v>549</v>
      </c>
      <c r="V699" s="91" t="s">
        <v>992</v>
      </c>
      <c r="W699" s="95" t="s">
        <v>101</v>
      </c>
      <c r="X699" s="91">
        <v>0</v>
      </c>
    </row>
    <row r="700" spans="1:24" ht="57">
      <c r="A700" s="26">
        <v>684</v>
      </c>
      <c r="B700" s="54" t="s">
        <v>321</v>
      </c>
      <c r="C700" s="89" t="s">
        <v>941</v>
      </c>
      <c r="D700" s="89" t="s">
        <v>35</v>
      </c>
      <c r="E700" s="89" t="s">
        <v>35</v>
      </c>
      <c r="F700" s="90" t="s">
        <v>211</v>
      </c>
      <c r="G700" s="91" t="s">
        <v>218</v>
      </c>
      <c r="H700" s="83" t="s">
        <v>382</v>
      </c>
      <c r="I700" s="117" t="s">
        <v>1047</v>
      </c>
      <c r="J700" s="117" t="s">
        <v>1047</v>
      </c>
      <c r="K700" s="117" t="s">
        <v>1047</v>
      </c>
      <c r="L700" s="117" t="s">
        <v>1047</v>
      </c>
      <c r="M700" s="90" t="s">
        <v>326</v>
      </c>
      <c r="N700" s="91" t="s">
        <v>235</v>
      </c>
      <c r="O700" s="91" t="s">
        <v>120</v>
      </c>
      <c r="P700" s="57">
        <v>1</v>
      </c>
      <c r="Q700" s="57">
        <v>800</v>
      </c>
      <c r="R700" s="57">
        <f t="shared" si="114"/>
        <v>800</v>
      </c>
      <c r="S700" s="57">
        <f t="shared" si="115"/>
        <v>856</v>
      </c>
      <c r="T700" s="57">
        <f t="shared" si="113"/>
        <v>915.92000000000007</v>
      </c>
      <c r="U700" s="89" t="s">
        <v>153</v>
      </c>
      <c r="V700" s="91" t="s">
        <v>993</v>
      </c>
      <c r="W700" s="95" t="s">
        <v>101</v>
      </c>
      <c r="X700" s="91">
        <v>0</v>
      </c>
    </row>
    <row r="701" spans="1:24" ht="57">
      <c r="A701" s="26">
        <v>685</v>
      </c>
      <c r="B701" s="54" t="s">
        <v>321</v>
      </c>
      <c r="C701" s="89" t="s">
        <v>941</v>
      </c>
      <c r="D701" s="89" t="s">
        <v>35</v>
      </c>
      <c r="E701" s="89" t="s">
        <v>35</v>
      </c>
      <c r="F701" s="90" t="s">
        <v>211</v>
      </c>
      <c r="G701" s="91" t="s">
        <v>218</v>
      </c>
      <c r="H701" s="83" t="s">
        <v>242</v>
      </c>
      <c r="I701" s="62" t="s">
        <v>1048</v>
      </c>
      <c r="J701" s="62" t="s">
        <v>1048</v>
      </c>
      <c r="K701" s="62" t="s">
        <v>1048</v>
      </c>
      <c r="L701" s="62" t="s">
        <v>1048</v>
      </c>
      <c r="M701" s="90" t="s">
        <v>326</v>
      </c>
      <c r="N701" s="91" t="s">
        <v>235</v>
      </c>
      <c r="O701" s="91" t="s">
        <v>120</v>
      </c>
      <c r="P701" s="57">
        <v>2</v>
      </c>
      <c r="Q701" s="57">
        <v>1400</v>
      </c>
      <c r="R701" s="57">
        <f t="shared" si="114"/>
        <v>2800</v>
      </c>
      <c r="S701" s="57">
        <f t="shared" si="115"/>
        <v>2996</v>
      </c>
      <c r="T701" s="57">
        <f t="shared" si="113"/>
        <v>3205.7200000000003</v>
      </c>
      <c r="U701" s="89" t="s">
        <v>549</v>
      </c>
      <c r="V701" s="91" t="s">
        <v>992</v>
      </c>
      <c r="W701" s="95" t="s">
        <v>101</v>
      </c>
      <c r="X701" s="91">
        <v>0</v>
      </c>
    </row>
    <row r="702" spans="1:24" ht="57">
      <c r="A702" s="26">
        <v>686</v>
      </c>
      <c r="B702" s="54" t="s">
        <v>321</v>
      </c>
      <c r="C702" s="89" t="s">
        <v>941</v>
      </c>
      <c r="D702" s="89" t="s">
        <v>35</v>
      </c>
      <c r="E702" s="89" t="s">
        <v>35</v>
      </c>
      <c r="F702" s="90" t="s">
        <v>211</v>
      </c>
      <c r="G702" s="91" t="s">
        <v>218</v>
      </c>
      <c r="H702" s="83" t="s">
        <v>382</v>
      </c>
      <c r="I702" s="62" t="s">
        <v>1049</v>
      </c>
      <c r="J702" s="62" t="s">
        <v>1049</v>
      </c>
      <c r="K702" s="62" t="s">
        <v>1049</v>
      </c>
      <c r="L702" s="62" t="s">
        <v>1049</v>
      </c>
      <c r="M702" s="90" t="s">
        <v>326</v>
      </c>
      <c r="N702" s="91" t="s">
        <v>235</v>
      </c>
      <c r="O702" s="91" t="s">
        <v>120</v>
      </c>
      <c r="P702" s="57">
        <v>1</v>
      </c>
      <c r="Q702" s="57">
        <v>3500</v>
      </c>
      <c r="R702" s="57">
        <f t="shared" si="114"/>
        <v>3500</v>
      </c>
      <c r="S702" s="57">
        <f t="shared" si="115"/>
        <v>3745</v>
      </c>
      <c r="T702" s="57">
        <f t="shared" si="113"/>
        <v>4007.15</v>
      </c>
      <c r="U702" s="89" t="s">
        <v>549</v>
      </c>
      <c r="V702" s="91" t="s">
        <v>992</v>
      </c>
      <c r="W702" s="95" t="s">
        <v>101</v>
      </c>
      <c r="X702" s="91">
        <v>0</v>
      </c>
    </row>
    <row r="703" spans="1:24" ht="57">
      <c r="A703" s="26">
        <v>687</v>
      </c>
      <c r="B703" s="54" t="s">
        <v>321</v>
      </c>
      <c r="C703" s="89" t="s">
        <v>941</v>
      </c>
      <c r="D703" s="89" t="s">
        <v>35</v>
      </c>
      <c r="E703" s="89" t="s">
        <v>35</v>
      </c>
      <c r="F703" s="90" t="s">
        <v>211</v>
      </c>
      <c r="G703" s="91" t="s">
        <v>218</v>
      </c>
      <c r="H703" s="83" t="s">
        <v>242</v>
      </c>
      <c r="I703" s="62" t="s">
        <v>1050</v>
      </c>
      <c r="J703" s="62" t="s">
        <v>1050</v>
      </c>
      <c r="K703" s="62" t="s">
        <v>1050</v>
      </c>
      <c r="L703" s="62" t="s">
        <v>1050</v>
      </c>
      <c r="M703" s="90" t="s">
        <v>326</v>
      </c>
      <c r="N703" s="91" t="s">
        <v>235</v>
      </c>
      <c r="O703" s="91" t="s">
        <v>149</v>
      </c>
      <c r="P703" s="57">
        <v>4</v>
      </c>
      <c r="Q703" s="57">
        <v>530</v>
      </c>
      <c r="R703" s="57">
        <f t="shared" si="114"/>
        <v>2120</v>
      </c>
      <c r="S703" s="57">
        <f t="shared" si="115"/>
        <v>2268.4</v>
      </c>
      <c r="T703" s="57">
        <f t="shared" si="113"/>
        <v>2427.1880000000001</v>
      </c>
      <c r="U703" s="89" t="s">
        <v>153</v>
      </c>
      <c r="V703" s="91" t="s">
        <v>993</v>
      </c>
      <c r="W703" s="95" t="s">
        <v>101</v>
      </c>
      <c r="X703" s="91">
        <v>0</v>
      </c>
    </row>
    <row r="704" spans="1:24" ht="57">
      <c r="A704" s="26">
        <v>688</v>
      </c>
      <c r="B704" s="54" t="s">
        <v>321</v>
      </c>
      <c r="C704" s="89" t="s">
        <v>941</v>
      </c>
      <c r="D704" s="89" t="s">
        <v>35</v>
      </c>
      <c r="E704" s="89" t="s">
        <v>35</v>
      </c>
      <c r="F704" s="90" t="s">
        <v>211</v>
      </c>
      <c r="G704" s="91" t="s">
        <v>218</v>
      </c>
      <c r="H704" s="83" t="s">
        <v>242</v>
      </c>
      <c r="I704" s="62" t="s">
        <v>1051</v>
      </c>
      <c r="J704" s="62" t="s">
        <v>1051</v>
      </c>
      <c r="K704" s="62" t="s">
        <v>1051</v>
      </c>
      <c r="L704" s="62" t="s">
        <v>1051</v>
      </c>
      <c r="M704" s="90" t="s">
        <v>326</v>
      </c>
      <c r="N704" s="91" t="s">
        <v>235</v>
      </c>
      <c r="O704" s="91" t="s">
        <v>120</v>
      </c>
      <c r="P704" s="57">
        <v>3</v>
      </c>
      <c r="Q704" s="57">
        <v>100</v>
      </c>
      <c r="R704" s="57">
        <f t="shared" si="114"/>
        <v>300</v>
      </c>
      <c r="S704" s="57">
        <f t="shared" si="115"/>
        <v>321</v>
      </c>
      <c r="T704" s="57">
        <f t="shared" si="113"/>
        <v>343.47</v>
      </c>
      <c r="U704" s="89" t="s">
        <v>549</v>
      </c>
      <c r="V704" s="91" t="s">
        <v>992</v>
      </c>
      <c r="W704" s="95" t="s">
        <v>101</v>
      </c>
      <c r="X704" s="91">
        <v>0</v>
      </c>
    </row>
    <row r="705" spans="1:24" ht="57">
      <c r="A705" s="26">
        <v>689</v>
      </c>
      <c r="B705" s="54" t="s">
        <v>321</v>
      </c>
      <c r="C705" s="89" t="s">
        <v>941</v>
      </c>
      <c r="D705" s="89" t="s">
        <v>35</v>
      </c>
      <c r="E705" s="89" t="s">
        <v>35</v>
      </c>
      <c r="F705" s="90" t="s">
        <v>211</v>
      </c>
      <c r="G705" s="91" t="s">
        <v>218</v>
      </c>
      <c r="H705" s="83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0" t="s">
        <v>326</v>
      </c>
      <c r="N705" s="91" t="s">
        <v>235</v>
      </c>
      <c r="O705" s="91" t="s">
        <v>120</v>
      </c>
      <c r="P705" s="57">
        <v>10</v>
      </c>
      <c r="Q705" s="57">
        <v>120</v>
      </c>
      <c r="R705" s="57">
        <f t="shared" si="114"/>
        <v>1200</v>
      </c>
      <c r="S705" s="57">
        <f t="shared" si="115"/>
        <v>1284</v>
      </c>
      <c r="T705" s="57">
        <f t="shared" si="113"/>
        <v>1373.88</v>
      </c>
      <c r="U705" s="89" t="s">
        <v>549</v>
      </c>
      <c r="V705" s="91" t="s">
        <v>992</v>
      </c>
      <c r="W705" s="95" t="s">
        <v>101</v>
      </c>
      <c r="X705" s="91">
        <v>0</v>
      </c>
    </row>
    <row r="706" spans="1:24" ht="57">
      <c r="A706" s="26">
        <v>690</v>
      </c>
      <c r="B706" s="54" t="s">
        <v>321</v>
      </c>
      <c r="C706" s="89" t="s">
        <v>941</v>
      </c>
      <c r="D706" s="89" t="s">
        <v>35</v>
      </c>
      <c r="E706" s="89" t="s">
        <v>35</v>
      </c>
      <c r="F706" s="90" t="s">
        <v>211</v>
      </c>
      <c r="G706" s="91" t="s">
        <v>218</v>
      </c>
      <c r="H706" s="83" t="s">
        <v>242</v>
      </c>
      <c r="I706" s="62" t="s">
        <v>1258</v>
      </c>
      <c r="J706" s="62" t="s">
        <v>1052</v>
      </c>
      <c r="K706" s="62" t="s">
        <v>1258</v>
      </c>
      <c r="L706" s="62" t="s">
        <v>1052</v>
      </c>
      <c r="M706" s="90" t="s">
        <v>326</v>
      </c>
      <c r="N706" s="91" t="s">
        <v>235</v>
      </c>
      <c r="O706" s="91" t="s">
        <v>120</v>
      </c>
      <c r="P706" s="57">
        <v>10</v>
      </c>
      <c r="Q706" s="57">
        <v>130</v>
      </c>
      <c r="R706" s="57">
        <f t="shared" si="114"/>
        <v>1300</v>
      </c>
      <c r="S706" s="57">
        <f t="shared" si="115"/>
        <v>1391</v>
      </c>
      <c r="T706" s="57">
        <f t="shared" si="113"/>
        <v>1488.3700000000001</v>
      </c>
      <c r="U706" s="89" t="s">
        <v>159</v>
      </c>
      <c r="V706" s="91" t="s">
        <v>990</v>
      </c>
      <c r="W706" s="95" t="s">
        <v>101</v>
      </c>
      <c r="X706" s="91">
        <v>0</v>
      </c>
    </row>
    <row r="707" spans="1:24" ht="57">
      <c r="A707" s="26">
        <v>691</v>
      </c>
      <c r="B707" s="54" t="s">
        <v>321</v>
      </c>
      <c r="C707" s="89" t="s">
        <v>941</v>
      </c>
      <c r="D707" s="89" t="s">
        <v>35</v>
      </c>
      <c r="E707" s="89" t="s">
        <v>35</v>
      </c>
      <c r="F707" s="90" t="s">
        <v>211</v>
      </c>
      <c r="G707" s="91" t="s">
        <v>218</v>
      </c>
      <c r="H707" s="83" t="s">
        <v>242</v>
      </c>
      <c r="I707" s="62" t="s">
        <v>1259</v>
      </c>
      <c r="J707" s="62" t="s">
        <v>1053</v>
      </c>
      <c r="K707" s="62" t="s">
        <v>1259</v>
      </c>
      <c r="L707" s="62" t="s">
        <v>1053</v>
      </c>
      <c r="M707" s="90" t="s">
        <v>326</v>
      </c>
      <c r="N707" s="91" t="s">
        <v>235</v>
      </c>
      <c r="O707" s="91" t="s">
        <v>120</v>
      </c>
      <c r="P707" s="57">
        <v>10</v>
      </c>
      <c r="Q707" s="57">
        <v>127</v>
      </c>
      <c r="R707" s="57">
        <f t="shared" si="114"/>
        <v>1270</v>
      </c>
      <c r="S707" s="57">
        <f t="shared" si="115"/>
        <v>1358.9</v>
      </c>
      <c r="T707" s="57">
        <f t="shared" si="113"/>
        <v>1454.0230000000001</v>
      </c>
      <c r="U707" s="89" t="s">
        <v>153</v>
      </c>
      <c r="V707" s="91" t="s">
        <v>993</v>
      </c>
      <c r="W707" s="95" t="s">
        <v>101</v>
      </c>
      <c r="X707" s="91">
        <v>0</v>
      </c>
    </row>
    <row r="708" spans="1:24" ht="57">
      <c r="A708" s="26">
        <v>692</v>
      </c>
      <c r="B708" s="54" t="s">
        <v>321</v>
      </c>
      <c r="C708" s="89" t="s">
        <v>941</v>
      </c>
      <c r="D708" s="89" t="s">
        <v>35</v>
      </c>
      <c r="E708" s="89" t="s">
        <v>35</v>
      </c>
      <c r="F708" s="90" t="s">
        <v>211</v>
      </c>
      <c r="G708" s="91" t="s">
        <v>218</v>
      </c>
      <c r="H708" s="83" t="s">
        <v>242</v>
      </c>
      <c r="I708" s="120" t="s">
        <v>1260</v>
      </c>
      <c r="J708" s="120" t="s">
        <v>1054</v>
      </c>
      <c r="K708" s="120" t="s">
        <v>1260</v>
      </c>
      <c r="L708" s="120" t="s">
        <v>1054</v>
      </c>
      <c r="M708" s="90" t="s">
        <v>326</v>
      </c>
      <c r="N708" s="91" t="s">
        <v>235</v>
      </c>
      <c r="O708" s="91" t="s">
        <v>120</v>
      </c>
      <c r="P708" s="57">
        <v>10</v>
      </c>
      <c r="Q708" s="57">
        <v>150</v>
      </c>
      <c r="R708" s="57">
        <f t="shared" si="114"/>
        <v>1500</v>
      </c>
      <c r="S708" s="57">
        <f t="shared" si="115"/>
        <v>1605</v>
      </c>
      <c r="T708" s="57">
        <f t="shared" si="113"/>
        <v>1717.3500000000001</v>
      </c>
      <c r="U708" s="89" t="s">
        <v>549</v>
      </c>
      <c r="V708" s="91" t="s">
        <v>992</v>
      </c>
      <c r="W708" s="95" t="s">
        <v>101</v>
      </c>
      <c r="X708" s="91">
        <v>0</v>
      </c>
    </row>
    <row r="709" spans="1:24" ht="57">
      <c r="A709" s="26">
        <v>693</v>
      </c>
      <c r="B709" s="54" t="s">
        <v>321</v>
      </c>
      <c r="C709" s="89" t="s">
        <v>941</v>
      </c>
      <c r="D709" s="89" t="s">
        <v>35</v>
      </c>
      <c r="E709" s="89" t="s">
        <v>35</v>
      </c>
      <c r="F709" s="90" t="s">
        <v>211</v>
      </c>
      <c r="G709" s="91" t="s">
        <v>218</v>
      </c>
      <c r="H709" s="83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0" t="s">
        <v>326</v>
      </c>
      <c r="N709" s="91" t="s">
        <v>235</v>
      </c>
      <c r="O709" s="91" t="s">
        <v>120</v>
      </c>
      <c r="P709" s="57">
        <v>5</v>
      </c>
      <c r="Q709" s="57">
        <v>97</v>
      </c>
      <c r="R709" s="57">
        <f t="shared" si="114"/>
        <v>485</v>
      </c>
      <c r="S709" s="57">
        <f t="shared" si="115"/>
        <v>518.95000000000005</v>
      </c>
      <c r="T709" s="57">
        <f t="shared" ref="T709:T769" si="116">S709*1.07</f>
        <v>555.27650000000006</v>
      </c>
      <c r="U709" s="89" t="s">
        <v>156</v>
      </c>
      <c r="V709" s="91" t="s">
        <v>991</v>
      </c>
      <c r="W709" s="95" t="s">
        <v>101</v>
      </c>
      <c r="X709" s="91">
        <v>0</v>
      </c>
    </row>
    <row r="710" spans="1:24" ht="57">
      <c r="A710" s="26">
        <v>694</v>
      </c>
      <c r="B710" s="54" t="s">
        <v>321</v>
      </c>
      <c r="C710" s="89" t="s">
        <v>941</v>
      </c>
      <c r="D710" s="89" t="s">
        <v>35</v>
      </c>
      <c r="E710" s="89" t="s">
        <v>35</v>
      </c>
      <c r="F710" s="90" t="s">
        <v>211</v>
      </c>
      <c r="G710" s="91" t="s">
        <v>218</v>
      </c>
      <c r="H710" s="83" t="s">
        <v>242</v>
      </c>
      <c r="I710" s="62" t="s">
        <v>1055</v>
      </c>
      <c r="J710" s="62" t="s">
        <v>1055</v>
      </c>
      <c r="K710" s="62" t="s">
        <v>1055</v>
      </c>
      <c r="L710" s="62" t="s">
        <v>1055</v>
      </c>
      <c r="M710" s="90" t="s">
        <v>326</v>
      </c>
      <c r="N710" s="91" t="s">
        <v>235</v>
      </c>
      <c r="O710" s="91" t="s">
        <v>120</v>
      </c>
      <c r="P710" s="57">
        <v>5</v>
      </c>
      <c r="Q710" s="57">
        <v>94</v>
      </c>
      <c r="R710" s="57">
        <f t="shared" si="114"/>
        <v>470</v>
      </c>
      <c r="S710" s="57">
        <f t="shared" si="115"/>
        <v>502.90000000000003</v>
      </c>
      <c r="T710" s="57">
        <f t="shared" si="116"/>
        <v>538.10300000000007</v>
      </c>
      <c r="U710" s="89" t="s">
        <v>159</v>
      </c>
      <c r="V710" s="91" t="s">
        <v>990</v>
      </c>
      <c r="W710" s="95" t="s">
        <v>101</v>
      </c>
      <c r="X710" s="91">
        <v>0</v>
      </c>
    </row>
    <row r="711" spans="1:24" ht="57">
      <c r="A711" s="26">
        <v>695</v>
      </c>
      <c r="B711" s="54" t="s">
        <v>321</v>
      </c>
      <c r="C711" s="89" t="s">
        <v>941</v>
      </c>
      <c r="D711" s="89" t="s">
        <v>35</v>
      </c>
      <c r="E711" s="89" t="s">
        <v>35</v>
      </c>
      <c r="F711" s="90" t="s">
        <v>211</v>
      </c>
      <c r="G711" s="91" t="s">
        <v>218</v>
      </c>
      <c r="H711" s="83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0" t="s">
        <v>326</v>
      </c>
      <c r="N711" s="91" t="s">
        <v>235</v>
      </c>
      <c r="O711" s="91" t="s">
        <v>120</v>
      </c>
      <c r="P711" s="57">
        <v>10</v>
      </c>
      <c r="Q711" s="57">
        <v>145</v>
      </c>
      <c r="R711" s="57">
        <f t="shared" si="114"/>
        <v>1450</v>
      </c>
      <c r="S711" s="57">
        <f t="shared" si="115"/>
        <v>1551.5</v>
      </c>
      <c r="T711" s="57">
        <f t="shared" si="116"/>
        <v>1660.105</v>
      </c>
      <c r="U711" s="89" t="s">
        <v>153</v>
      </c>
      <c r="V711" s="91" t="s">
        <v>993</v>
      </c>
      <c r="W711" s="95" t="s">
        <v>101</v>
      </c>
      <c r="X711" s="91">
        <v>0</v>
      </c>
    </row>
    <row r="712" spans="1:24" ht="57">
      <c r="A712" s="26">
        <v>696</v>
      </c>
      <c r="B712" s="54" t="s">
        <v>321</v>
      </c>
      <c r="C712" s="89" t="s">
        <v>941</v>
      </c>
      <c r="D712" s="89" t="s">
        <v>35</v>
      </c>
      <c r="E712" s="89" t="s">
        <v>35</v>
      </c>
      <c r="F712" s="90" t="s">
        <v>211</v>
      </c>
      <c r="G712" s="91" t="s">
        <v>218</v>
      </c>
      <c r="H712" s="83" t="s">
        <v>269</v>
      </c>
      <c r="I712" s="62" t="s">
        <v>1056</v>
      </c>
      <c r="J712" s="62" t="s">
        <v>1056</v>
      </c>
      <c r="K712" s="62" t="s">
        <v>1056</v>
      </c>
      <c r="L712" s="62" t="s">
        <v>1056</v>
      </c>
      <c r="M712" s="90" t="s">
        <v>326</v>
      </c>
      <c r="N712" s="91" t="s">
        <v>235</v>
      </c>
      <c r="O712" s="91" t="s">
        <v>120</v>
      </c>
      <c r="P712" s="57">
        <v>10</v>
      </c>
      <c r="Q712" s="57">
        <v>128</v>
      </c>
      <c r="R712" s="57">
        <f t="shared" si="114"/>
        <v>1280</v>
      </c>
      <c r="S712" s="57">
        <f t="shared" si="115"/>
        <v>1369.6000000000001</v>
      </c>
      <c r="T712" s="57">
        <f t="shared" si="116"/>
        <v>1465.4720000000002</v>
      </c>
      <c r="U712" s="89" t="s">
        <v>159</v>
      </c>
      <c r="V712" s="91" t="s">
        <v>990</v>
      </c>
      <c r="W712" s="95" t="s">
        <v>101</v>
      </c>
      <c r="X712" s="91">
        <v>0</v>
      </c>
    </row>
    <row r="713" spans="1:24" ht="57">
      <c r="A713" s="26">
        <v>697</v>
      </c>
      <c r="B713" s="54" t="s">
        <v>321</v>
      </c>
      <c r="C713" s="89" t="s">
        <v>941</v>
      </c>
      <c r="D713" s="89" t="s">
        <v>35</v>
      </c>
      <c r="E713" s="89" t="s">
        <v>35</v>
      </c>
      <c r="F713" s="90" t="s">
        <v>211</v>
      </c>
      <c r="G713" s="91" t="s">
        <v>218</v>
      </c>
      <c r="H713" s="83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0" t="s">
        <v>326</v>
      </c>
      <c r="N713" s="91" t="s">
        <v>235</v>
      </c>
      <c r="O713" s="91" t="s">
        <v>120</v>
      </c>
      <c r="P713" s="57">
        <v>5</v>
      </c>
      <c r="Q713" s="57">
        <v>124</v>
      </c>
      <c r="R713" s="57">
        <f t="shared" si="114"/>
        <v>620</v>
      </c>
      <c r="S713" s="57">
        <f t="shared" si="115"/>
        <v>663.40000000000009</v>
      </c>
      <c r="T713" s="57">
        <f t="shared" si="116"/>
        <v>709.83800000000019</v>
      </c>
      <c r="U713" s="89" t="s">
        <v>156</v>
      </c>
      <c r="V713" s="91" t="s">
        <v>991</v>
      </c>
      <c r="W713" s="95" t="s">
        <v>101</v>
      </c>
      <c r="X713" s="91">
        <v>0</v>
      </c>
    </row>
    <row r="714" spans="1:24" ht="57">
      <c r="A714" s="26">
        <v>698</v>
      </c>
      <c r="B714" s="54" t="s">
        <v>321</v>
      </c>
      <c r="C714" s="89" t="s">
        <v>941</v>
      </c>
      <c r="D714" s="89" t="s">
        <v>35</v>
      </c>
      <c r="E714" s="89" t="s">
        <v>35</v>
      </c>
      <c r="F714" s="90" t="s">
        <v>211</v>
      </c>
      <c r="G714" s="91" t="s">
        <v>218</v>
      </c>
      <c r="H714" s="83" t="s">
        <v>242</v>
      </c>
      <c r="I714" s="62" t="s">
        <v>1261</v>
      </c>
      <c r="J714" s="62" t="s">
        <v>1057</v>
      </c>
      <c r="K714" s="62" t="s">
        <v>1261</v>
      </c>
      <c r="L714" s="62" t="s">
        <v>1057</v>
      </c>
      <c r="M714" s="90" t="s">
        <v>326</v>
      </c>
      <c r="N714" s="91" t="s">
        <v>235</v>
      </c>
      <c r="O714" s="91" t="s">
        <v>120</v>
      </c>
      <c r="P714" s="57">
        <v>5</v>
      </c>
      <c r="Q714" s="57">
        <v>118</v>
      </c>
      <c r="R714" s="57">
        <f t="shared" si="114"/>
        <v>590</v>
      </c>
      <c r="S714" s="57">
        <f t="shared" si="115"/>
        <v>631.30000000000007</v>
      </c>
      <c r="T714" s="57">
        <f t="shared" si="116"/>
        <v>675.4910000000001</v>
      </c>
      <c r="U714" s="89" t="s">
        <v>159</v>
      </c>
      <c r="V714" s="91" t="s">
        <v>990</v>
      </c>
      <c r="W714" s="95" t="s">
        <v>101</v>
      </c>
      <c r="X714" s="91">
        <v>0</v>
      </c>
    </row>
    <row r="715" spans="1:24" ht="57">
      <c r="A715" s="26">
        <v>699</v>
      </c>
      <c r="B715" s="54" t="s">
        <v>321</v>
      </c>
      <c r="C715" s="89" t="s">
        <v>941</v>
      </c>
      <c r="D715" s="89" t="s">
        <v>35</v>
      </c>
      <c r="E715" s="89" t="s">
        <v>35</v>
      </c>
      <c r="F715" s="90" t="s">
        <v>211</v>
      </c>
      <c r="G715" s="91" t="s">
        <v>218</v>
      </c>
      <c r="H715" s="83" t="s">
        <v>242</v>
      </c>
      <c r="I715" s="62" t="s">
        <v>1262</v>
      </c>
      <c r="J715" s="62" t="s">
        <v>1058</v>
      </c>
      <c r="K715" s="62" t="s">
        <v>1262</v>
      </c>
      <c r="L715" s="62" t="s">
        <v>1058</v>
      </c>
      <c r="M715" s="90" t="s">
        <v>326</v>
      </c>
      <c r="N715" s="91" t="s">
        <v>235</v>
      </c>
      <c r="O715" s="91" t="s">
        <v>120</v>
      </c>
      <c r="P715" s="57">
        <v>5</v>
      </c>
      <c r="Q715" s="57">
        <v>100</v>
      </c>
      <c r="R715" s="57">
        <f t="shared" si="114"/>
        <v>500</v>
      </c>
      <c r="S715" s="57">
        <f t="shared" si="115"/>
        <v>535</v>
      </c>
      <c r="T715" s="57">
        <f t="shared" si="116"/>
        <v>572.45000000000005</v>
      </c>
      <c r="U715" s="89" t="s">
        <v>156</v>
      </c>
      <c r="V715" s="91" t="s">
        <v>991</v>
      </c>
      <c r="W715" s="95" t="s">
        <v>101</v>
      </c>
      <c r="X715" s="91">
        <v>0</v>
      </c>
    </row>
    <row r="716" spans="1:24" ht="57">
      <c r="A716" s="26">
        <v>700</v>
      </c>
      <c r="B716" s="54" t="s">
        <v>321</v>
      </c>
      <c r="C716" s="89" t="s">
        <v>941</v>
      </c>
      <c r="D716" s="89" t="s">
        <v>35</v>
      </c>
      <c r="E716" s="89" t="s">
        <v>35</v>
      </c>
      <c r="F716" s="90" t="s">
        <v>211</v>
      </c>
      <c r="G716" s="91" t="s">
        <v>218</v>
      </c>
      <c r="H716" s="83" t="s">
        <v>242</v>
      </c>
      <c r="I716" s="62" t="s">
        <v>1059</v>
      </c>
      <c r="J716" s="62" t="s">
        <v>1059</v>
      </c>
      <c r="K716" s="62" t="s">
        <v>1059</v>
      </c>
      <c r="L716" s="62" t="s">
        <v>1059</v>
      </c>
      <c r="M716" s="90" t="s">
        <v>326</v>
      </c>
      <c r="N716" s="91" t="s">
        <v>235</v>
      </c>
      <c r="O716" s="91" t="s">
        <v>120</v>
      </c>
      <c r="P716" s="57">
        <v>10</v>
      </c>
      <c r="Q716" s="57">
        <v>57</v>
      </c>
      <c r="R716" s="57">
        <f t="shared" si="114"/>
        <v>570</v>
      </c>
      <c r="S716" s="57">
        <f t="shared" si="115"/>
        <v>609.90000000000009</v>
      </c>
      <c r="T716" s="57">
        <f t="shared" si="116"/>
        <v>652.59300000000019</v>
      </c>
      <c r="U716" s="89" t="s">
        <v>156</v>
      </c>
      <c r="V716" s="91" t="s">
        <v>991</v>
      </c>
      <c r="W716" s="95" t="s">
        <v>101</v>
      </c>
      <c r="X716" s="91">
        <v>0</v>
      </c>
    </row>
    <row r="717" spans="1:24" ht="57">
      <c r="A717" s="26">
        <v>701</v>
      </c>
      <c r="B717" s="54" t="s">
        <v>321</v>
      </c>
      <c r="C717" s="89" t="s">
        <v>941</v>
      </c>
      <c r="D717" s="89" t="s">
        <v>35</v>
      </c>
      <c r="E717" s="89" t="s">
        <v>35</v>
      </c>
      <c r="F717" s="90" t="s">
        <v>211</v>
      </c>
      <c r="G717" s="91" t="s">
        <v>218</v>
      </c>
      <c r="H717" s="83" t="s">
        <v>242</v>
      </c>
      <c r="I717" s="62" t="s">
        <v>1263</v>
      </c>
      <c r="J717" s="62" t="s">
        <v>1060</v>
      </c>
      <c r="K717" s="62" t="s">
        <v>1263</v>
      </c>
      <c r="L717" s="62" t="s">
        <v>1060</v>
      </c>
      <c r="M717" s="90" t="s">
        <v>326</v>
      </c>
      <c r="N717" s="91" t="s">
        <v>235</v>
      </c>
      <c r="O717" s="91" t="s">
        <v>120</v>
      </c>
      <c r="P717" s="57">
        <v>10</v>
      </c>
      <c r="Q717" s="57">
        <v>160</v>
      </c>
      <c r="R717" s="57">
        <f t="shared" si="114"/>
        <v>1600</v>
      </c>
      <c r="S717" s="57">
        <f t="shared" si="115"/>
        <v>1712</v>
      </c>
      <c r="T717" s="57">
        <f t="shared" si="116"/>
        <v>1831.8400000000001</v>
      </c>
      <c r="U717" s="89" t="s">
        <v>549</v>
      </c>
      <c r="V717" s="91" t="s">
        <v>992</v>
      </c>
      <c r="W717" s="95" t="s">
        <v>101</v>
      </c>
      <c r="X717" s="91">
        <v>0</v>
      </c>
    </row>
    <row r="718" spans="1:24" ht="57">
      <c r="A718" s="26">
        <v>702</v>
      </c>
      <c r="B718" s="54" t="s">
        <v>321</v>
      </c>
      <c r="C718" s="89" t="s">
        <v>941</v>
      </c>
      <c r="D718" s="89" t="s">
        <v>35</v>
      </c>
      <c r="E718" s="89" t="s">
        <v>35</v>
      </c>
      <c r="F718" s="90" t="s">
        <v>211</v>
      </c>
      <c r="G718" s="91" t="s">
        <v>218</v>
      </c>
      <c r="H718" s="83" t="s">
        <v>242</v>
      </c>
      <c r="I718" s="62" t="s">
        <v>1061</v>
      </c>
      <c r="J718" s="62" t="s">
        <v>1061</v>
      </c>
      <c r="K718" s="62" t="s">
        <v>1061</v>
      </c>
      <c r="L718" s="62" t="s">
        <v>1061</v>
      </c>
      <c r="M718" s="90" t="s">
        <v>326</v>
      </c>
      <c r="N718" s="91" t="s">
        <v>235</v>
      </c>
      <c r="O718" s="91" t="s">
        <v>120</v>
      </c>
      <c r="P718" s="57">
        <v>10</v>
      </c>
      <c r="Q718" s="57">
        <v>88</v>
      </c>
      <c r="R718" s="57">
        <f t="shared" si="114"/>
        <v>880</v>
      </c>
      <c r="S718" s="57">
        <f t="shared" si="115"/>
        <v>941.6</v>
      </c>
      <c r="T718" s="57">
        <f t="shared" si="116"/>
        <v>1007.5120000000001</v>
      </c>
      <c r="U718" s="89" t="s">
        <v>156</v>
      </c>
      <c r="V718" s="91" t="s">
        <v>991</v>
      </c>
      <c r="W718" s="95" t="s">
        <v>101</v>
      </c>
      <c r="X718" s="91">
        <v>0</v>
      </c>
    </row>
    <row r="719" spans="1:24" ht="57">
      <c r="A719" s="26">
        <v>703</v>
      </c>
      <c r="B719" s="54" t="s">
        <v>321</v>
      </c>
      <c r="C719" s="89" t="s">
        <v>941</v>
      </c>
      <c r="D719" s="89" t="s">
        <v>35</v>
      </c>
      <c r="E719" s="89" t="s">
        <v>35</v>
      </c>
      <c r="F719" s="90" t="s">
        <v>211</v>
      </c>
      <c r="G719" s="91" t="s">
        <v>218</v>
      </c>
      <c r="H719" s="83" t="s">
        <v>242</v>
      </c>
      <c r="I719" s="62" t="s">
        <v>1264</v>
      </c>
      <c r="J719" s="62" t="s">
        <v>1062</v>
      </c>
      <c r="K719" s="62" t="s">
        <v>1264</v>
      </c>
      <c r="L719" s="62" t="s">
        <v>1996</v>
      </c>
      <c r="M719" s="90" t="s">
        <v>326</v>
      </c>
      <c r="N719" s="91" t="s">
        <v>235</v>
      </c>
      <c r="O719" s="91" t="s">
        <v>120</v>
      </c>
      <c r="P719" s="57">
        <v>10</v>
      </c>
      <c r="Q719" s="57">
        <v>125</v>
      </c>
      <c r="R719" s="57">
        <f>P719*Q719</f>
        <v>1250</v>
      </c>
      <c r="S719" s="57">
        <f t="shared" si="115"/>
        <v>1337.5</v>
      </c>
      <c r="T719" s="57">
        <f t="shared" si="116"/>
        <v>1431.125</v>
      </c>
      <c r="U719" s="89" t="s">
        <v>156</v>
      </c>
      <c r="V719" s="91" t="s">
        <v>991</v>
      </c>
      <c r="W719" s="95" t="s">
        <v>101</v>
      </c>
      <c r="X719" s="91">
        <v>0</v>
      </c>
    </row>
    <row r="720" spans="1:24" ht="57">
      <c r="A720" s="26">
        <v>704</v>
      </c>
      <c r="B720" s="54" t="s">
        <v>321</v>
      </c>
      <c r="C720" s="89" t="s">
        <v>941</v>
      </c>
      <c r="D720" s="89" t="s">
        <v>35</v>
      </c>
      <c r="E720" s="89" t="s">
        <v>35</v>
      </c>
      <c r="F720" s="90" t="s">
        <v>211</v>
      </c>
      <c r="G720" s="91" t="s">
        <v>218</v>
      </c>
      <c r="H720" s="83" t="s">
        <v>242</v>
      </c>
      <c r="I720" s="62" t="s">
        <v>1265</v>
      </c>
      <c r="J720" s="62" t="s">
        <v>1063</v>
      </c>
      <c r="K720" s="62" t="s">
        <v>1265</v>
      </c>
      <c r="L720" s="62" t="s">
        <v>1063</v>
      </c>
      <c r="M720" s="90" t="s">
        <v>326</v>
      </c>
      <c r="N720" s="91" t="s">
        <v>235</v>
      </c>
      <c r="O720" s="91" t="s">
        <v>149</v>
      </c>
      <c r="P720" s="57">
        <v>8</v>
      </c>
      <c r="Q720" s="57">
        <v>350</v>
      </c>
      <c r="R720" s="57">
        <f t="shared" ref="R720:R783" si="117">P720*Q720</f>
        <v>2800</v>
      </c>
      <c r="S720" s="57">
        <f t="shared" si="115"/>
        <v>2996</v>
      </c>
      <c r="T720" s="57">
        <f t="shared" si="116"/>
        <v>3205.7200000000003</v>
      </c>
      <c r="U720" s="89" t="s">
        <v>549</v>
      </c>
      <c r="V720" s="91" t="s">
        <v>992</v>
      </c>
      <c r="W720" s="95" t="s">
        <v>101</v>
      </c>
      <c r="X720" s="91">
        <v>0</v>
      </c>
    </row>
    <row r="721" spans="1:24" ht="57">
      <c r="A721" s="26">
        <v>705</v>
      </c>
      <c r="B721" s="54" t="s">
        <v>321</v>
      </c>
      <c r="C721" s="89" t="s">
        <v>941</v>
      </c>
      <c r="D721" s="89" t="s">
        <v>35</v>
      </c>
      <c r="E721" s="89" t="s">
        <v>35</v>
      </c>
      <c r="F721" s="90" t="s">
        <v>211</v>
      </c>
      <c r="G721" s="91" t="s">
        <v>218</v>
      </c>
      <c r="H721" s="83" t="s">
        <v>242</v>
      </c>
      <c r="I721" s="62" t="s">
        <v>1063</v>
      </c>
      <c r="J721" s="62" t="s">
        <v>1063</v>
      </c>
      <c r="K721" s="62" t="s">
        <v>1063</v>
      </c>
      <c r="L721" s="62" t="s">
        <v>1063</v>
      </c>
      <c r="M721" s="90" t="s">
        <v>326</v>
      </c>
      <c r="N721" s="91" t="s">
        <v>235</v>
      </c>
      <c r="O721" s="91" t="s">
        <v>149</v>
      </c>
      <c r="P721" s="57">
        <v>8</v>
      </c>
      <c r="Q721" s="57">
        <v>370</v>
      </c>
      <c r="R721" s="57">
        <f t="shared" si="117"/>
        <v>2960</v>
      </c>
      <c r="S721" s="57">
        <f t="shared" si="115"/>
        <v>3167.2000000000003</v>
      </c>
      <c r="T721" s="57">
        <f t="shared" si="116"/>
        <v>3388.9040000000005</v>
      </c>
      <c r="U721" s="89" t="s">
        <v>159</v>
      </c>
      <c r="V721" s="91" t="s">
        <v>990</v>
      </c>
      <c r="W721" s="95" t="s">
        <v>101</v>
      </c>
      <c r="X721" s="91">
        <v>0</v>
      </c>
    </row>
    <row r="722" spans="1:24" ht="57">
      <c r="A722" s="26">
        <v>706</v>
      </c>
      <c r="B722" s="54" t="s">
        <v>321</v>
      </c>
      <c r="C722" s="89" t="s">
        <v>941</v>
      </c>
      <c r="D722" s="89" t="s">
        <v>35</v>
      </c>
      <c r="E722" s="89" t="s">
        <v>35</v>
      </c>
      <c r="F722" s="90" t="s">
        <v>211</v>
      </c>
      <c r="G722" s="91" t="s">
        <v>218</v>
      </c>
      <c r="H722" s="83" t="s">
        <v>242</v>
      </c>
      <c r="I722" s="62" t="s">
        <v>1266</v>
      </c>
      <c r="J722" s="62" t="s">
        <v>1064</v>
      </c>
      <c r="K722" s="62" t="s">
        <v>1266</v>
      </c>
      <c r="L722" s="62" t="s">
        <v>1064</v>
      </c>
      <c r="M722" s="90" t="s">
        <v>326</v>
      </c>
      <c r="N722" s="91" t="s">
        <v>235</v>
      </c>
      <c r="O722" s="91" t="s">
        <v>120</v>
      </c>
      <c r="P722" s="57">
        <v>5</v>
      </c>
      <c r="Q722" s="57">
        <v>219</v>
      </c>
      <c r="R722" s="57">
        <f t="shared" si="117"/>
        <v>1095</v>
      </c>
      <c r="S722" s="57">
        <f t="shared" si="115"/>
        <v>1171.6500000000001</v>
      </c>
      <c r="T722" s="57">
        <f t="shared" si="116"/>
        <v>1253.6655000000001</v>
      </c>
      <c r="U722" s="89" t="s">
        <v>156</v>
      </c>
      <c r="V722" s="91" t="s">
        <v>991</v>
      </c>
      <c r="W722" s="95" t="s">
        <v>101</v>
      </c>
      <c r="X722" s="91">
        <v>0</v>
      </c>
    </row>
    <row r="723" spans="1:24" ht="57">
      <c r="A723" s="26">
        <v>707</v>
      </c>
      <c r="B723" s="54" t="s">
        <v>321</v>
      </c>
      <c r="C723" s="89" t="s">
        <v>941</v>
      </c>
      <c r="D723" s="89" t="s">
        <v>35</v>
      </c>
      <c r="E723" s="89" t="s">
        <v>35</v>
      </c>
      <c r="F723" s="90" t="s">
        <v>211</v>
      </c>
      <c r="G723" s="91" t="s">
        <v>218</v>
      </c>
      <c r="H723" s="83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0" t="s">
        <v>326</v>
      </c>
      <c r="N723" s="91" t="s">
        <v>235</v>
      </c>
      <c r="O723" s="91" t="s">
        <v>120</v>
      </c>
      <c r="P723" s="57">
        <v>4</v>
      </c>
      <c r="Q723" s="57">
        <v>1900</v>
      </c>
      <c r="R723" s="57">
        <f t="shared" si="117"/>
        <v>7600</v>
      </c>
      <c r="S723" s="57">
        <f t="shared" si="115"/>
        <v>8132.0000000000009</v>
      </c>
      <c r="T723" s="57">
        <f t="shared" si="116"/>
        <v>8701.2400000000016</v>
      </c>
      <c r="U723" s="89" t="s">
        <v>549</v>
      </c>
      <c r="V723" s="91" t="s">
        <v>992</v>
      </c>
      <c r="W723" s="95" t="s">
        <v>101</v>
      </c>
      <c r="X723" s="91">
        <v>0</v>
      </c>
    </row>
    <row r="724" spans="1:24" ht="57">
      <c r="A724" s="26">
        <v>708</v>
      </c>
      <c r="B724" s="54" t="s">
        <v>321</v>
      </c>
      <c r="C724" s="89" t="s">
        <v>941</v>
      </c>
      <c r="D724" s="89" t="s">
        <v>35</v>
      </c>
      <c r="E724" s="89" t="s">
        <v>35</v>
      </c>
      <c r="F724" s="90" t="s">
        <v>211</v>
      </c>
      <c r="G724" s="91" t="s">
        <v>218</v>
      </c>
      <c r="H724" s="83" t="s">
        <v>242</v>
      </c>
      <c r="I724" s="62" t="s">
        <v>1065</v>
      </c>
      <c r="J724" s="62" t="s">
        <v>1065</v>
      </c>
      <c r="K724" s="62" t="s">
        <v>1065</v>
      </c>
      <c r="L724" s="62" t="s">
        <v>1065</v>
      </c>
      <c r="M724" s="90" t="s">
        <v>326</v>
      </c>
      <c r="N724" s="91" t="s">
        <v>235</v>
      </c>
      <c r="O724" s="91" t="s">
        <v>120</v>
      </c>
      <c r="P724" s="57">
        <v>4</v>
      </c>
      <c r="Q724" s="57">
        <v>1875.6</v>
      </c>
      <c r="R724" s="57">
        <f t="shared" si="117"/>
        <v>7502.4</v>
      </c>
      <c r="S724" s="57">
        <f t="shared" si="115"/>
        <v>8027.5680000000002</v>
      </c>
      <c r="T724" s="57">
        <f t="shared" si="116"/>
        <v>8589.4977600000002</v>
      </c>
      <c r="U724" s="89" t="s">
        <v>159</v>
      </c>
      <c r="V724" s="91" t="s">
        <v>990</v>
      </c>
      <c r="W724" s="95" t="s">
        <v>101</v>
      </c>
      <c r="X724" s="91">
        <v>0</v>
      </c>
    </row>
    <row r="725" spans="1:24" ht="57">
      <c r="A725" s="26">
        <v>709</v>
      </c>
      <c r="B725" s="54" t="s">
        <v>321</v>
      </c>
      <c r="C725" s="89" t="s">
        <v>941</v>
      </c>
      <c r="D725" s="89" t="s">
        <v>35</v>
      </c>
      <c r="E725" s="89" t="s">
        <v>35</v>
      </c>
      <c r="F725" s="90" t="s">
        <v>211</v>
      </c>
      <c r="G725" s="91" t="s">
        <v>218</v>
      </c>
      <c r="H725" s="83" t="s">
        <v>242</v>
      </c>
      <c r="I725" s="62" t="s">
        <v>1066</v>
      </c>
      <c r="J725" s="62" t="s">
        <v>1066</v>
      </c>
      <c r="K725" s="62" t="s">
        <v>1066</v>
      </c>
      <c r="L725" s="62" t="s">
        <v>1066</v>
      </c>
      <c r="M725" s="90" t="s">
        <v>326</v>
      </c>
      <c r="N725" s="91" t="s">
        <v>235</v>
      </c>
      <c r="O725" s="91" t="s">
        <v>120</v>
      </c>
      <c r="P725" s="57">
        <v>2</v>
      </c>
      <c r="Q725" s="57">
        <v>5200</v>
      </c>
      <c r="R725" s="57">
        <f t="shared" si="117"/>
        <v>10400</v>
      </c>
      <c r="S725" s="57">
        <f t="shared" si="115"/>
        <v>11128</v>
      </c>
      <c r="T725" s="57">
        <f t="shared" si="116"/>
        <v>11906.960000000001</v>
      </c>
      <c r="U725" s="89" t="s">
        <v>156</v>
      </c>
      <c r="V725" s="91" t="s">
        <v>991</v>
      </c>
      <c r="W725" s="95" t="s">
        <v>101</v>
      </c>
      <c r="X725" s="91">
        <v>0</v>
      </c>
    </row>
    <row r="726" spans="1:24" ht="57">
      <c r="A726" s="26">
        <v>711</v>
      </c>
      <c r="B726" s="54" t="s">
        <v>321</v>
      </c>
      <c r="C726" s="89" t="s">
        <v>941</v>
      </c>
      <c r="D726" s="89" t="s">
        <v>35</v>
      </c>
      <c r="E726" s="89" t="s">
        <v>35</v>
      </c>
      <c r="F726" s="90" t="s">
        <v>211</v>
      </c>
      <c r="G726" s="91" t="s">
        <v>218</v>
      </c>
      <c r="H726" s="83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0" t="s">
        <v>326</v>
      </c>
      <c r="N726" s="91" t="s">
        <v>235</v>
      </c>
      <c r="O726" s="91" t="s">
        <v>149</v>
      </c>
      <c r="P726" s="57">
        <v>20</v>
      </c>
      <c r="Q726" s="57">
        <v>75</v>
      </c>
      <c r="R726" s="57">
        <f t="shared" si="117"/>
        <v>1500</v>
      </c>
      <c r="S726" s="57">
        <f t="shared" si="115"/>
        <v>1605</v>
      </c>
      <c r="T726" s="57">
        <f t="shared" si="116"/>
        <v>1717.3500000000001</v>
      </c>
      <c r="U726" s="89" t="s">
        <v>549</v>
      </c>
      <c r="V726" s="91" t="s">
        <v>992</v>
      </c>
      <c r="W726" s="95" t="s">
        <v>101</v>
      </c>
      <c r="X726" s="91">
        <v>0</v>
      </c>
    </row>
    <row r="727" spans="1:24" ht="57">
      <c r="A727" s="26">
        <v>712</v>
      </c>
      <c r="B727" s="54" t="s">
        <v>321</v>
      </c>
      <c r="C727" s="89" t="s">
        <v>941</v>
      </c>
      <c r="D727" s="89" t="s">
        <v>35</v>
      </c>
      <c r="E727" s="89" t="s">
        <v>35</v>
      </c>
      <c r="F727" s="90" t="s">
        <v>211</v>
      </c>
      <c r="G727" s="91" t="s">
        <v>218</v>
      </c>
      <c r="H727" s="83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0" t="s">
        <v>326</v>
      </c>
      <c r="N727" s="91" t="s">
        <v>235</v>
      </c>
      <c r="O727" s="91" t="s">
        <v>149</v>
      </c>
      <c r="P727" s="57">
        <v>20</v>
      </c>
      <c r="Q727" s="57">
        <v>70</v>
      </c>
      <c r="R727" s="57">
        <f t="shared" si="117"/>
        <v>1400</v>
      </c>
      <c r="S727" s="57">
        <f t="shared" si="115"/>
        <v>1498</v>
      </c>
      <c r="T727" s="57">
        <f t="shared" si="116"/>
        <v>1602.8600000000001</v>
      </c>
      <c r="U727" s="89" t="s">
        <v>153</v>
      </c>
      <c r="V727" s="91" t="s">
        <v>993</v>
      </c>
      <c r="W727" s="95" t="s">
        <v>101</v>
      </c>
      <c r="X727" s="91">
        <v>0</v>
      </c>
    </row>
    <row r="728" spans="1:24" ht="57">
      <c r="A728" s="26">
        <v>713</v>
      </c>
      <c r="B728" s="54" t="s">
        <v>321</v>
      </c>
      <c r="C728" s="89" t="s">
        <v>941</v>
      </c>
      <c r="D728" s="89" t="s">
        <v>35</v>
      </c>
      <c r="E728" s="89" t="s">
        <v>35</v>
      </c>
      <c r="F728" s="90" t="s">
        <v>211</v>
      </c>
      <c r="G728" s="91" t="s">
        <v>218</v>
      </c>
      <c r="H728" s="83" t="s">
        <v>242</v>
      </c>
      <c r="I728" s="62" t="s">
        <v>1067</v>
      </c>
      <c r="J728" s="62" t="s">
        <v>1067</v>
      </c>
      <c r="K728" s="62" t="s">
        <v>1067</v>
      </c>
      <c r="L728" s="62" t="s">
        <v>1067</v>
      </c>
      <c r="M728" s="90" t="s">
        <v>326</v>
      </c>
      <c r="N728" s="91" t="s">
        <v>235</v>
      </c>
      <c r="O728" s="91" t="s">
        <v>149</v>
      </c>
      <c r="P728" s="57">
        <v>20</v>
      </c>
      <c r="Q728" s="57">
        <v>67</v>
      </c>
      <c r="R728" s="57">
        <f t="shared" si="117"/>
        <v>1340</v>
      </c>
      <c r="S728" s="57">
        <f t="shared" si="115"/>
        <v>1433.8000000000002</v>
      </c>
      <c r="T728" s="57">
        <f t="shared" si="116"/>
        <v>1534.1660000000004</v>
      </c>
      <c r="U728" s="89" t="s">
        <v>156</v>
      </c>
      <c r="V728" s="91" t="s">
        <v>991</v>
      </c>
      <c r="W728" s="95" t="s">
        <v>101</v>
      </c>
      <c r="X728" s="91">
        <v>0</v>
      </c>
    </row>
    <row r="729" spans="1:24" ht="57">
      <c r="A729" s="26">
        <v>714</v>
      </c>
      <c r="B729" s="54" t="s">
        <v>321</v>
      </c>
      <c r="C729" s="89" t="s">
        <v>941</v>
      </c>
      <c r="D729" s="89" t="s">
        <v>35</v>
      </c>
      <c r="E729" s="89" t="s">
        <v>35</v>
      </c>
      <c r="F729" s="90" t="s">
        <v>211</v>
      </c>
      <c r="G729" s="91" t="s">
        <v>218</v>
      </c>
      <c r="H729" s="83" t="s">
        <v>269</v>
      </c>
      <c r="I729" s="62" t="s">
        <v>1068</v>
      </c>
      <c r="J729" s="62" t="s">
        <v>1068</v>
      </c>
      <c r="K729" s="62" t="s">
        <v>1068</v>
      </c>
      <c r="L729" s="62" t="s">
        <v>1068</v>
      </c>
      <c r="M729" s="90" t="s">
        <v>326</v>
      </c>
      <c r="N729" s="91" t="s">
        <v>235</v>
      </c>
      <c r="O729" s="91" t="s">
        <v>120</v>
      </c>
      <c r="P729" s="57">
        <v>10</v>
      </c>
      <c r="Q729" s="57">
        <v>1160</v>
      </c>
      <c r="R729" s="57">
        <f t="shared" si="117"/>
        <v>11600</v>
      </c>
      <c r="S729" s="57">
        <f t="shared" si="115"/>
        <v>12412</v>
      </c>
      <c r="T729" s="57">
        <f t="shared" si="116"/>
        <v>13280.84</v>
      </c>
      <c r="U729" s="89" t="s">
        <v>156</v>
      </c>
      <c r="V729" s="91" t="s">
        <v>991</v>
      </c>
      <c r="W729" s="95" t="s">
        <v>101</v>
      </c>
      <c r="X729" s="91">
        <v>0</v>
      </c>
    </row>
    <row r="730" spans="1:24" ht="57">
      <c r="A730" s="26">
        <v>715</v>
      </c>
      <c r="B730" s="54" t="s">
        <v>321</v>
      </c>
      <c r="C730" s="89" t="s">
        <v>941</v>
      </c>
      <c r="D730" s="89" t="s">
        <v>35</v>
      </c>
      <c r="E730" s="89" t="s">
        <v>35</v>
      </c>
      <c r="F730" s="90" t="s">
        <v>211</v>
      </c>
      <c r="G730" s="91" t="s">
        <v>218</v>
      </c>
      <c r="H730" s="83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0" t="s">
        <v>326</v>
      </c>
      <c r="N730" s="91" t="s">
        <v>235</v>
      </c>
      <c r="O730" s="91" t="s">
        <v>149</v>
      </c>
      <c r="P730" s="57">
        <v>20</v>
      </c>
      <c r="Q730" s="57">
        <v>500</v>
      </c>
      <c r="R730" s="57">
        <f t="shared" si="117"/>
        <v>10000</v>
      </c>
      <c r="S730" s="57">
        <f t="shared" si="115"/>
        <v>10700</v>
      </c>
      <c r="T730" s="57">
        <f t="shared" si="116"/>
        <v>11449</v>
      </c>
      <c r="U730" s="89" t="s">
        <v>549</v>
      </c>
      <c r="V730" s="91" t="s">
        <v>992</v>
      </c>
      <c r="W730" s="95" t="s">
        <v>101</v>
      </c>
      <c r="X730" s="91">
        <v>0</v>
      </c>
    </row>
    <row r="731" spans="1:24" ht="57">
      <c r="A731" s="26">
        <v>716</v>
      </c>
      <c r="B731" s="54" t="s">
        <v>321</v>
      </c>
      <c r="C731" s="89" t="s">
        <v>941</v>
      </c>
      <c r="D731" s="89" t="s">
        <v>35</v>
      </c>
      <c r="E731" s="89" t="s">
        <v>35</v>
      </c>
      <c r="F731" s="90" t="s">
        <v>211</v>
      </c>
      <c r="G731" s="91" t="s">
        <v>218</v>
      </c>
      <c r="H731" s="83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0" t="s">
        <v>326</v>
      </c>
      <c r="N731" s="91" t="s">
        <v>235</v>
      </c>
      <c r="O731" s="91" t="s">
        <v>149</v>
      </c>
      <c r="P731" s="57">
        <v>20</v>
      </c>
      <c r="Q731" s="57">
        <v>470</v>
      </c>
      <c r="R731" s="57">
        <f t="shared" si="117"/>
        <v>9400</v>
      </c>
      <c r="S731" s="57">
        <f t="shared" si="115"/>
        <v>10058</v>
      </c>
      <c r="T731" s="57">
        <f t="shared" si="116"/>
        <v>10762.060000000001</v>
      </c>
      <c r="U731" s="89" t="s">
        <v>153</v>
      </c>
      <c r="V731" s="91" t="s">
        <v>993</v>
      </c>
      <c r="W731" s="95" t="s">
        <v>101</v>
      </c>
      <c r="X731" s="91">
        <v>0</v>
      </c>
    </row>
    <row r="732" spans="1:24" ht="57">
      <c r="A732" s="26">
        <v>717</v>
      </c>
      <c r="B732" s="54" t="s">
        <v>321</v>
      </c>
      <c r="C732" s="89" t="s">
        <v>941</v>
      </c>
      <c r="D732" s="89" t="s">
        <v>35</v>
      </c>
      <c r="E732" s="89" t="s">
        <v>35</v>
      </c>
      <c r="F732" s="90" t="s">
        <v>211</v>
      </c>
      <c r="G732" s="91" t="s">
        <v>218</v>
      </c>
      <c r="H732" s="83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0" t="s">
        <v>326</v>
      </c>
      <c r="N732" s="91" t="s">
        <v>235</v>
      </c>
      <c r="O732" s="91" t="s">
        <v>149</v>
      </c>
      <c r="P732" s="57">
        <v>20</v>
      </c>
      <c r="Q732" s="57">
        <v>460</v>
      </c>
      <c r="R732" s="57">
        <f t="shared" si="117"/>
        <v>9200</v>
      </c>
      <c r="S732" s="57">
        <f t="shared" si="115"/>
        <v>9844</v>
      </c>
      <c r="T732" s="57">
        <f t="shared" si="116"/>
        <v>10533.08</v>
      </c>
      <c r="U732" s="89" t="s">
        <v>156</v>
      </c>
      <c r="V732" s="91" t="s">
        <v>991</v>
      </c>
      <c r="W732" s="95" t="s">
        <v>101</v>
      </c>
      <c r="X732" s="91">
        <v>0</v>
      </c>
    </row>
    <row r="733" spans="1:24" ht="57">
      <c r="A733" s="26">
        <v>718</v>
      </c>
      <c r="B733" s="54" t="s">
        <v>321</v>
      </c>
      <c r="C733" s="89" t="s">
        <v>941</v>
      </c>
      <c r="D733" s="89" t="s">
        <v>35</v>
      </c>
      <c r="E733" s="89" t="s">
        <v>35</v>
      </c>
      <c r="F733" s="90" t="s">
        <v>211</v>
      </c>
      <c r="G733" s="91" t="s">
        <v>218</v>
      </c>
      <c r="H733" s="83" t="s">
        <v>242</v>
      </c>
      <c r="I733" s="62" t="s">
        <v>1069</v>
      </c>
      <c r="J733" s="62" t="s">
        <v>1069</v>
      </c>
      <c r="K733" s="62" t="s">
        <v>1069</v>
      </c>
      <c r="L733" s="62" t="s">
        <v>1069</v>
      </c>
      <c r="M733" s="90" t="s">
        <v>326</v>
      </c>
      <c r="N733" s="91" t="s">
        <v>235</v>
      </c>
      <c r="O733" s="91" t="s">
        <v>149</v>
      </c>
      <c r="P733" s="57">
        <v>20</v>
      </c>
      <c r="Q733" s="57">
        <v>500</v>
      </c>
      <c r="R733" s="57">
        <f t="shared" si="117"/>
        <v>10000</v>
      </c>
      <c r="S733" s="57">
        <f t="shared" si="115"/>
        <v>10700</v>
      </c>
      <c r="T733" s="57">
        <f t="shared" si="116"/>
        <v>11449</v>
      </c>
      <c r="U733" s="89" t="s">
        <v>159</v>
      </c>
      <c r="V733" s="91" t="s">
        <v>990</v>
      </c>
      <c r="W733" s="95" t="s">
        <v>101</v>
      </c>
      <c r="X733" s="91">
        <v>0</v>
      </c>
    </row>
    <row r="734" spans="1:24" ht="57">
      <c r="A734" s="26">
        <v>719</v>
      </c>
      <c r="B734" s="54" t="s">
        <v>321</v>
      </c>
      <c r="C734" s="89" t="s">
        <v>941</v>
      </c>
      <c r="D734" s="89" t="s">
        <v>35</v>
      </c>
      <c r="E734" s="89" t="s">
        <v>35</v>
      </c>
      <c r="F734" s="90" t="s">
        <v>211</v>
      </c>
      <c r="G734" s="91" t="s">
        <v>218</v>
      </c>
      <c r="H734" s="83" t="s">
        <v>242</v>
      </c>
      <c r="I734" s="62" t="s">
        <v>1070</v>
      </c>
      <c r="J734" s="62" t="s">
        <v>1070</v>
      </c>
      <c r="K734" s="62" t="s">
        <v>1070</v>
      </c>
      <c r="L734" s="62" t="s">
        <v>1070</v>
      </c>
      <c r="M734" s="90" t="s">
        <v>326</v>
      </c>
      <c r="N734" s="91" t="s">
        <v>235</v>
      </c>
      <c r="O734" s="91"/>
      <c r="P734" s="57">
        <v>20</v>
      </c>
      <c r="Q734" s="57">
        <v>200</v>
      </c>
      <c r="R734" s="57">
        <f t="shared" si="117"/>
        <v>4000</v>
      </c>
      <c r="S734" s="57">
        <f t="shared" si="115"/>
        <v>4280</v>
      </c>
      <c r="T734" s="57">
        <f t="shared" si="116"/>
        <v>4579.6000000000004</v>
      </c>
      <c r="U734" s="89" t="s">
        <v>549</v>
      </c>
      <c r="V734" s="91" t="s">
        <v>992</v>
      </c>
      <c r="W734" s="95" t="s">
        <v>101</v>
      </c>
      <c r="X734" s="91">
        <v>0</v>
      </c>
    </row>
    <row r="735" spans="1:24" ht="57">
      <c r="A735" s="26">
        <v>720</v>
      </c>
      <c r="B735" s="54" t="s">
        <v>321</v>
      </c>
      <c r="C735" s="89" t="s">
        <v>941</v>
      </c>
      <c r="D735" s="89" t="s">
        <v>35</v>
      </c>
      <c r="E735" s="89" t="s">
        <v>35</v>
      </c>
      <c r="F735" s="90" t="s">
        <v>211</v>
      </c>
      <c r="G735" s="91" t="s">
        <v>218</v>
      </c>
      <c r="H735" s="83" t="s">
        <v>240</v>
      </c>
      <c r="I735" s="62" t="s">
        <v>1071</v>
      </c>
      <c r="J735" s="62" t="s">
        <v>1071</v>
      </c>
      <c r="K735" s="62" t="s">
        <v>1071</v>
      </c>
      <c r="L735" s="62" t="s">
        <v>1071</v>
      </c>
      <c r="M735" s="90" t="s">
        <v>326</v>
      </c>
      <c r="N735" s="91" t="s">
        <v>235</v>
      </c>
      <c r="O735" s="91" t="s">
        <v>120</v>
      </c>
      <c r="P735" s="57">
        <v>10</v>
      </c>
      <c r="Q735" s="57">
        <v>1130</v>
      </c>
      <c r="R735" s="57">
        <f t="shared" si="117"/>
        <v>11300</v>
      </c>
      <c r="S735" s="57">
        <f t="shared" si="115"/>
        <v>12091</v>
      </c>
      <c r="T735" s="57">
        <f t="shared" si="116"/>
        <v>12937.37</v>
      </c>
      <c r="U735" s="89" t="s">
        <v>153</v>
      </c>
      <c r="V735" s="91" t="s">
        <v>993</v>
      </c>
      <c r="W735" s="95" t="s">
        <v>101</v>
      </c>
      <c r="X735" s="91">
        <v>0</v>
      </c>
    </row>
    <row r="736" spans="1:24" ht="57">
      <c r="A736" s="26">
        <v>721</v>
      </c>
      <c r="B736" s="54" t="s">
        <v>321</v>
      </c>
      <c r="C736" s="89" t="s">
        <v>941</v>
      </c>
      <c r="D736" s="89" t="s">
        <v>35</v>
      </c>
      <c r="E736" s="89" t="s">
        <v>35</v>
      </c>
      <c r="F736" s="90" t="s">
        <v>211</v>
      </c>
      <c r="G736" s="91" t="s">
        <v>218</v>
      </c>
      <c r="H736" s="83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0" t="s">
        <v>326</v>
      </c>
      <c r="N736" s="91" t="s">
        <v>235</v>
      </c>
      <c r="O736" s="91" t="s">
        <v>149</v>
      </c>
      <c r="P736" s="57">
        <v>200</v>
      </c>
      <c r="Q736" s="57">
        <v>28</v>
      </c>
      <c r="R736" s="57">
        <f t="shared" si="117"/>
        <v>5600</v>
      </c>
      <c r="S736" s="57">
        <f t="shared" si="115"/>
        <v>5992</v>
      </c>
      <c r="T736" s="57">
        <f t="shared" si="116"/>
        <v>6411.4400000000005</v>
      </c>
      <c r="U736" s="89" t="s">
        <v>549</v>
      </c>
      <c r="V736" s="91" t="s">
        <v>992</v>
      </c>
      <c r="W736" s="95" t="s">
        <v>101</v>
      </c>
      <c r="X736" s="91">
        <v>0</v>
      </c>
    </row>
    <row r="737" spans="1:24" ht="57">
      <c r="A737" s="26">
        <v>722</v>
      </c>
      <c r="B737" s="54" t="s">
        <v>321</v>
      </c>
      <c r="C737" s="89" t="s">
        <v>941</v>
      </c>
      <c r="D737" s="89" t="s">
        <v>35</v>
      </c>
      <c r="E737" s="89" t="s">
        <v>35</v>
      </c>
      <c r="F737" s="90" t="s">
        <v>211</v>
      </c>
      <c r="G737" s="91" t="s">
        <v>218</v>
      </c>
      <c r="H737" s="83" t="s">
        <v>240</v>
      </c>
      <c r="I737" s="62" t="s">
        <v>1072</v>
      </c>
      <c r="J737" s="62" t="s">
        <v>1072</v>
      </c>
      <c r="K737" s="62" t="s">
        <v>1072</v>
      </c>
      <c r="L737" s="62" t="s">
        <v>1072</v>
      </c>
      <c r="M737" s="90" t="s">
        <v>326</v>
      </c>
      <c r="N737" s="91" t="s">
        <v>235</v>
      </c>
      <c r="O737" s="91" t="s">
        <v>149</v>
      </c>
      <c r="P737" s="57">
        <v>200</v>
      </c>
      <c r="Q737" s="57">
        <v>24</v>
      </c>
      <c r="R737" s="57">
        <f t="shared" si="117"/>
        <v>4800</v>
      </c>
      <c r="S737" s="57">
        <f t="shared" si="115"/>
        <v>5136</v>
      </c>
      <c r="T737" s="57">
        <f t="shared" si="116"/>
        <v>5495.52</v>
      </c>
      <c r="U737" s="89" t="s">
        <v>156</v>
      </c>
      <c r="V737" s="91" t="s">
        <v>991</v>
      </c>
      <c r="W737" s="95" t="s">
        <v>101</v>
      </c>
      <c r="X737" s="91">
        <v>0</v>
      </c>
    </row>
    <row r="738" spans="1:24" ht="57">
      <c r="A738" s="26">
        <v>723</v>
      </c>
      <c r="B738" s="54" t="s">
        <v>321</v>
      </c>
      <c r="C738" s="89" t="s">
        <v>941</v>
      </c>
      <c r="D738" s="89" t="s">
        <v>35</v>
      </c>
      <c r="E738" s="89" t="s">
        <v>35</v>
      </c>
      <c r="F738" s="90" t="s">
        <v>211</v>
      </c>
      <c r="G738" s="91" t="s">
        <v>218</v>
      </c>
      <c r="H738" s="83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0" t="s">
        <v>326</v>
      </c>
      <c r="N738" s="91" t="s">
        <v>235</v>
      </c>
      <c r="O738" s="91" t="s">
        <v>120</v>
      </c>
      <c r="P738" s="57">
        <v>15</v>
      </c>
      <c r="Q738" s="57">
        <v>109</v>
      </c>
      <c r="R738" s="57">
        <f t="shared" si="117"/>
        <v>1635</v>
      </c>
      <c r="S738" s="57">
        <f t="shared" si="115"/>
        <v>1749.45</v>
      </c>
      <c r="T738" s="57">
        <f t="shared" si="116"/>
        <v>1871.9115000000002</v>
      </c>
      <c r="U738" s="89" t="s">
        <v>156</v>
      </c>
      <c r="V738" s="91" t="s">
        <v>991</v>
      </c>
      <c r="W738" s="95" t="s">
        <v>101</v>
      </c>
      <c r="X738" s="91">
        <v>0</v>
      </c>
    </row>
    <row r="739" spans="1:24" ht="57">
      <c r="A739" s="26">
        <v>724</v>
      </c>
      <c r="B739" s="54" t="s">
        <v>321</v>
      </c>
      <c r="C739" s="89" t="s">
        <v>941</v>
      </c>
      <c r="D739" s="89" t="s">
        <v>35</v>
      </c>
      <c r="E739" s="89" t="s">
        <v>35</v>
      </c>
      <c r="F739" s="90" t="s">
        <v>211</v>
      </c>
      <c r="G739" s="91" t="s">
        <v>218</v>
      </c>
      <c r="H739" s="83" t="s">
        <v>242</v>
      </c>
      <c r="I739" s="62" t="s">
        <v>1073</v>
      </c>
      <c r="J739" s="62" t="s">
        <v>1073</v>
      </c>
      <c r="K739" s="62" t="s">
        <v>1073</v>
      </c>
      <c r="L739" s="62" t="s">
        <v>1073</v>
      </c>
      <c r="M739" s="90" t="s">
        <v>326</v>
      </c>
      <c r="N739" s="91" t="s">
        <v>235</v>
      </c>
      <c r="O739" s="91" t="s">
        <v>120</v>
      </c>
      <c r="P739" s="57">
        <v>15</v>
      </c>
      <c r="Q739" s="57">
        <v>108</v>
      </c>
      <c r="R739" s="57">
        <f t="shared" si="117"/>
        <v>1620</v>
      </c>
      <c r="S739" s="57">
        <f t="shared" si="115"/>
        <v>1733.4</v>
      </c>
      <c r="T739" s="57">
        <f t="shared" si="116"/>
        <v>1854.7380000000003</v>
      </c>
      <c r="U739" s="89" t="s">
        <v>159</v>
      </c>
      <c r="V739" s="91" t="s">
        <v>990</v>
      </c>
      <c r="W739" s="95" t="s">
        <v>101</v>
      </c>
      <c r="X739" s="91">
        <v>0</v>
      </c>
    </row>
    <row r="740" spans="1:24" ht="57">
      <c r="A740" s="26">
        <v>725</v>
      </c>
      <c r="B740" s="54" t="s">
        <v>321</v>
      </c>
      <c r="C740" s="89" t="s">
        <v>941</v>
      </c>
      <c r="D740" s="89" t="s">
        <v>35</v>
      </c>
      <c r="E740" s="89" t="s">
        <v>35</v>
      </c>
      <c r="F740" s="90" t="s">
        <v>211</v>
      </c>
      <c r="G740" s="91" t="s">
        <v>218</v>
      </c>
      <c r="H740" s="83" t="s">
        <v>242</v>
      </c>
      <c r="I740" s="62" t="s">
        <v>1074</v>
      </c>
      <c r="J740" s="62" t="s">
        <v>1074</v>
      </c>
      <c r="K740" s="62" t="s">
        <v>1074</v>
      </c>
      <c r="L740" s="62" t="s">
        <v>1074</v>
      </c>
      <c r="M740" s="90" t="s">
        <v>326</v>
      </c>
      <c r="N740" s="91" t="s">
        <v>235</v>
      </c>
      <c r="O740" s="91" t="s">
        <v>120</v>
      </c>
      <c r="P740" s="57">
        <v>25</v>
      </c>
      <c r="Q740" s="57">
        <v>700</v>
      </c>
      <c r="R740" s="57">
        <f t="shared" si="117"/>
        <v>17500</v>
      </c>
      <c r="S740" s="57">
        <f t="shared" si="115"/>
        <v>18725</v>
      </c>
      <c r="T740" s="57">
        <f t="shared" si="116"/>
        <v>20035.75</v>
      </c>
      <c r="U740" s="89" t="s">
        <v>549</v>
      </c>
      <c r="V740" s="91" t="s">
        <v>992</v>
      </c>
      <c r="W740" s="95" t="s">
        <v>101</v>
      </c>
      <c r="X740" s="91">
        <v>0</v>
      </c>
    </row>
    <row r="741" spans="1:24" ht="57">
      <c r="A741" s="26">
        <v>726</v>
      </c>
      <c r="B741" s="54" t="s">
        <v>321</v>
      </c>
      <c r="C741" s="89" t="s">
        <v>941</v>
      </c>
      <c r="D741" s="89" t="s">
        <v>35</v>
      </c>
      <c r="E741" s="89" t="s">
        <v>35</v>
      </c>
      <c r="F741" s="90" t="s">
        <v>211</v>
      </c>
      <c r="G741" s="91" t="s">
        <v>218</v>
      </c>
      <c r="H741" s="83" t="s">
        <v>269</v>
      </c>
      <c r="I741" s="62" t="s">
        <v>1075</v>
      </c>
      <c r="J741" s="62" t="s">
        <v>1075</v>
      </c>
      <c r="K741" s="62" t="s">
        <v>1075</v>
      </c>
      <c r="L741" s="62" t="s">
        <v>1075</v>
      </c>
      <c r="M741" s="90" t="s">
        <v>326</v>
      </c>
      <c r="N741" s="91" t="s">
        <v>235</v>
      </c>
      <c r="O741" s="91" t="s">
        <v>120</v>
      </c>
      <c r="P741" s="57">
        <v>5</v>
      </c>
      <c r="Q741" s="57">
        <v>90</v>
      </c>
      <c r="R741" s="57">
        <f t="shared" si="117"/>
        <v>450</v>
      </c>
      <c r="S741" s="57">
        <f t="shared" si="115"/>
        <v>481.5</v>
      </c>
      <c r="T741" s="57">
        <f t="shared" si="116"/>
        <v>515.20500000000004</v>
      </c>
      <c r="U741" s="89" t="s">
        <v>159</v>
      </c>
      <c r="V741" s="91" t="s">
        <v>990</v>
      </c>
      <c r="W741" s="95" t="s">
        <v>101</v>
      </c>
      <c r="X741" s="91">
        <v>0</v>
      </c>
    </row>
    <row r="742" spans="1:24" ht="57">
      <c r="A742" s="26">
        <v>727</v>
      </c>
      <c r="B742" s="54" t="s">
        <v>321</v>
      </c>
      <c r="C742" s="89" t="s">
        <v>941</v>
      </c>
      <c r="D742" s="89" t="s">
        <v>35</v>
      </c>
      <c r="E742" s="89" t="s">
        <v>35</v>
      </c>
      <c r="F742" s="90" t="s">
        <v>211</v>
      </c>
      <c r="G742" s="91" t="s">
        <v>218</v>
      </c>
      <c r="H742" s="83" t="s">
        <v>269</v>
      </c>
      <c r="I742" s="62" t="s">
        <v>1076</v>
      </c>
      <c r="J742" s="62" t="s">
        <v>1076</v>
      </c>
      <c r="K742" s="62" t="s">
        <v>1076</v>
      </c>
      <c r="L742" s="62" t="s">
        <v>1076</v>
      </c>
      <c r="M742" s="90" t="s">
        <v>326</v>
      </c>
      <c r="N742" s="91" t="s">
        <v>235</v>
      </c>
      <c r="O742" s="91" t="s">
        <v>120</v>
      </c>
      <c r="P742" s="57">
        <v>80</v>
      </c>
      <c r="Q742" s="57">
        <v>17</v>
      </c>
      <c r="R742" s="57">
        <f t="shared" si="117"/>
        <v>1360</v>
      </c>
      <c r="S742" s="57">
        <f t="shared" si="115"/>
        <v>1455.2</v>
      </c>
      <c r="T742" s="57">
        <f t="shared" si="116"/>
        <v>1557.0640000000001</v>
      </c>
      <c r="U742" s="89" t="s">
        <v>159</v>
      </c>
      <c r="V742" s="91" t="s">
        <v>990</v>
      </c>
      <c r="W742" s="95" t="s">
        <v>101</v>
      </c>
      <c r="X742" s="91">
        <v>0</v>
      </c>
    </row>
    <row r="743" spans="1:24" ht="57">
      <c r="A743" s="26">
        <v>728</v>
      </c>
      <c r="B743" s="54" t="s">
        <v>321</v>
      </c>
      <c r="C743" s="89" t="s">
        <v>941</v>
      </c>
      <c r="D743" s="89" t="s">
        <v>35</v>
      </c>
      <c r="E743" s="89" t="s">
        <v>35</v>
      </c>
      <c r="F743" s="90" t="s">
        <v>211</v>
      </c>
      <c r="G743" s="91" t="s">
        <v>218</v>
      </c>
      <c r="H743" s="83" t="s">
        <v>269</v>
      </c>
      <c r="I743" s="62" t="s">
        <v>1077</v>
      </c>
      <c r="J743" s="62" t="s">
        <v>1077</v>
      </c>
      <c r="K743" s="62" t="s">
        <v>1077</v>
      </c>
      <c r="L743" s="62" t="s">
        <v>1077</v>
      </c>
      <c r="M743" s="90" t="s">
        <v>326</v>
      </c>
      <c r="N743" s="91" t="s">
        <v>235</v>
      </c>
      <c r="O743" s="91" t="s">
        <v>315</v>
      </c>
      <c r="P743" s="57">
        <v>1</v>
      </c>
      <c r="Q743" s="57">
        <v>4900</v>
      </c>
      <c r="R743" s="57">
        <f t="shared" si="117"/>
        <v>4900</v>
      </c>
      <c r="S743" s="57">
        <f t="shared" si="115"/>
        <v>5243</v>
      </c>
      <c r="T743" s="57">
        <f t="shared" si="116"/>
        <v>5610.01</v>
      </c>
      <c r="U743" s="89" t="s">
        <v>549</v>
      </c>
      <c r="V743" s="91" t="s">
        <v>992</v>
      </c>
      <c r="W743" s="95" t="s">
        <v>101</v>
      </c>
      <c r="X743" s="91">
        <v>0</v>
      </c>
    </row>
    <row r="744" spans="1:24" ht="57">
      <c r="A744" s="26">
        <v>729</v>
      </c>
      <c r="B744" s="54" t="s">
        <v>321</v>
      </c>
      <c r="C744" s="89" t="s">
        <v>941</v>
      </c>
      <c r="D744" s="89" t="s">
        <v>35</v>
      </c>
      <c r="E744" s="89" t="s">
        <v>35</v>
      </c>
      <c r="F744" s="90" t="s">
        <v>211</v>
      </c>
      <c r="G744" s="91" t="s">
        <v>218</v>
      </c>
      <c r="H744" s="83" t="s">
        <v>269</v>
      </c>
      <c r="I744" s="62" t="s">
        <v>1078</v>
      </c>
      <c r="J744" s="62" t="s">
        <v>1078</v>
      </c>
      <c r="K744" s="62" t="s">
        <v>1078</v>
      </c>
      <c r="L744" s="62" t="s">
        <v>1078</v>
      </c>
      <c r="M744" s="90" t="s">
        <v>326</v>
      </c>
      <c r="N744" s="91" t="s">
        <v>235</v>
      </c>
      <c r="O744" s="91" t="s">
        <v>120</v>
      </c>
      <c r="P744" s="57">
        <v>20</v>
      </c>
      <c r="Q744" s="57">
        <v>28</v>
      </c>
      <c r="R744" s="57">
        <f t="shared" si="117"/>
        <v>560</v>
      </c>
      <c r="S744" s="57">
        <f t="shared" si="115"/>
        <v>599.20000000000005</v>
      </c>
      <c r="T744" s="57">
        <f t="shared" si="116"/>
        <v>641.14400000000012</v>
      </c>
      <c r="U744" s="89" t="s">
        <v>159</v>
      </c>
      <c r="V744" s="91" t="s">
        <v>990</v>
      </c>
      <c r="W744" s="95" t="s">
        <v>101</v>
      </c>
      <c r="X744" s="91">
        <v>0</v>
      </c>
    </row>
    <row r="745" spans="1:24" ht="57">
      <c r="A745" s="26">
        <v>730</v>
      </c>
      <c r="B745" s="54" t="s">
        <v>321</v>
      </c>
      <c r="C745" s="89" t="s">
        <v>941</v>
      </c>
      <c r="D745" s="89" t="s">
        <v>35</v>
      </c>
      <c r="E745" s="89" t="s">
        <v>35</v>
      </c>
      <c r="F745" s="90" t="s">
        <v>211</v>
      </c>
      <c r="G745" s="91" t="s">
        <v>218</v>
      </c>
      <c r="H745" s="83" t="s">
        <v>242</v>
      </c>
      <c r="I745" s="62" t="s">
        <v>1079</v>
      </c>
      <c r="J745" s="62" t="s">
        <v>1079</v>
      </c>
      <c r="K745" s="62" t="s">
        <v>1079</v>
      </c>
      <c r="L745" s="62" t="s">
        <v>1079</v>
      </c>
      <c r="M745" s="90" t="s">
        <v>326</v>
      </c>
      <c r="N745" s="91" t="s">
        <v>235</v>
      </c>
      <c r="O745" s="91" t="s">
        <v>120</v>
      </c>
      <c r="P745" s="57">
        <v>10</v>
      </c>
      <c r="Q745" s="57">
        <v>68</v>
      </c>
      <c r="R745" s="57">
        <f t="shared" si="117"/>
        <v>680</v>
      </c>
      <c r="S745" s="57">
        <f t="shared" ref="S745:S808" si="118">R745*1.07</f>
        <v>727.6</v>
      </c>
      <c r="T745" s="57">
        <f t="shared" si="116"/>
        <v>778.53200000000004</v>
      </c>
      <c r="U745" s="89" t="s">
        <v>549</v>
      </c>
      <c r="V745" s="91" t="s">
        <v>992</v>
      </c>
      <c r="W745" s="95" t="s">
        <v>101</v>
      </c>
      <c r="X745" s="91">
        <v>0</v>
      </c>
    </row>
    <row r="746" spans="1:24" ht="57">
      <c r="A746" s="26">
        <v>731</v>
      </c>
      <c r="B746" s="54" t="s">
        <v>321</v>
      </c>
      <c r="C746" s="89" t="s">
        <v>941</v>
      </c>
      <c r="D746" s="89" t="s">
        <v>35</v>
      </c>
      <c r="E746" s="89" t="s">
        <v>35</v>
      </c>
      <c r="F746" s="90" t="s">
        <v>211</v>
      </c>
      <c r="G746" s="91" t="s">
        <v>218</v>
      </c>
      <c r="H746" s="83" t="s">
        <v>242</v>
      </c>
      <c r="I746" s="62" t="s">
        <v>1080</v>
      </c>
      <c r="J746" s="62" t="s">
        <v>1080</v>
      </c>
      <c r="K746" s="62" t="s">
        <v>1080</v>
      </c>
      <c r="L746" s="62" t="s">
        <v>1080</v>
      </c>
      <c r="M746" s="90" t="s">
        <v>326</v>
      </c>
      <c r="N746" s="91" t="s">
        <v>235</v>
      </c>
      <c r="O746" s="91" t="s">
        <v>120</v>
      </c>
      <c r="P746" s="57">
        <v>5</v>
      </c>
      <c r="Q746" s="57">
        <v>99</v>
      </c>
      <c r="R746" s="57">
        <f t="shared" si="117"/>
        <v>495</v>
      </c>
      <c r="S746" s="57">
        <f t="shared" si="118"/>
        <v>529.65</v>
      </c>
      <c r="T746" s="57">
        <f t="shared" si="116"/>
        <v>566.72550000000001</v>
      </c>
      <c r="U746" s="89" t="s">
        <v>156</v>
      </c>
      <c r="V746" s="91" t="s">
        <v>991</v>
      </c>
      <c r="W746" s="95" t="s">
        <v>101</v>
      </c>
      <c r="X746" s="91">
        <v>0</v>
      </c>
    </row>
    <row r="747" spans="1:24" ht="57">
      <c r="A747" s="26">
        <v>732</v>
      </c>
      <c r="B747" s="54" t="s">
        <v>321</v>
      </c>
      <c r="C747" s="89" t="s">
        <v>941</v>
      </c>
      <c r="D747" s="89" t="s">
        <v>35</v>
      </c>
      <c r="E747" s="89" t="s">
        <v>35</v>
      </c>
      <c r="F747" s="90" t="s">
        <v>211</v>
      </c>
      <c r="G747" s="91" t="s">
        <v>218</v>
      </c>
      <c r="H747" s="83" t="s">
        <v>270</v>
      </c>
      <c r="I747" s="62" t="s">
        <v>1081</v>
      </c>
      <c r="J747" s="62" t="s">
        <v>1081</v>
      </c>
      <c r="K747" s="62" t="s">
        <v>1081</v>
      </c>
      <c r="L747" s="62" t="s">
        <v>1081</v>
      </c>
      <c r="M747" s="90" t="s">
        <v>326</v>
      </c>
      <c r="N747" s="91" t="s">
        <v>235</v>
      </c>
      <c r="O747" s="91" t="s">
        <v>120</v>
      </c>
      <c r="P747" s="57">
        <v>3</v>
      </c>
      <c r="Q747" s="57">
        <v>1500</v>
      </c>
      <c r="R747" s="57">
        <f t="shared" si="117"/>
        <v>4500</v>
      </c>
      <c r="S747" s="57">
        <f t="shared" si="118"/>
        <v>4815</v>
      </c>
      <c r="T747" s="57">
        <f t="shared" si="116"/>
        <v>5152.05</v>
      </c>
      <c r="U747" s="89" t="s">
        <v>549</v>
      </c>
      <c r="V747" s="91" t="s">
        <v>992</v>
      </c>
      <c r="W747" s="95" t="s">
        <v>101</v>
      </c>
      <c r="X747" s="91">
        <v>0</v>
      </c>
    </row>
    <row r="748" spans="1:24" ht="57">
      <c r="A748" s="26">
        <v>733</v>
      </c>
      <c r="B748" s="54" t="s">
        <v>321</v>
      </c>
      <c r="C748" s="89" t="s">
        <v>941</v>
      </c>
      <c r="D748" s="89" t="s">
        <v>35</v>
      </c>
      <c r="E748" s="89" t="s">
        <v>35</v>
      </c>
      <c r="F748" s="90" t="s">
        <v>211</v>
      </c>
      <c r="G748" s="91" t="s">
        <v>218</v>
      </c>
      <c r="H748" s="83" t="s">
        <v>242</v>
      </c>
      <c r="I748" s="62" t="s">
        <v>1082</v>
      </c>
      <c r="J748" s="62" t="s">
        <v>1082</v>
      </c>
      <c r="K748" s="62" t="s">
        <v>1082</v>
      </c>
      <c r="L748" s="62" t="s">
        <v>1082</v>
      </c>
      <c r="M748" s="90" t="s">
        <v>326</v>
      </c>
      <c r="N748" s="91" t="s">
        <v>235</v>
      </c>
      <c r="O748" s="91" t="s">
        <v>120</v>
      </c>
      <c r="P748" s="57">
        <v>10</v>
      </c>
      <c r="Q748" s="57">
        <v>112</v>
      </c>
      <c r="R748" s="57">
        <f t="shared" si="117"/>
        <v>1120</v>
      </c>
      <c r="S748" s="57">
        <f t="shared" si="118"/>
        <v>1198.4000000000001</v>
      </c>
      <c r="T748" s="57">
        <f t="shared" si="116"/>
        <v>1282.2880000000002</v>
      </c>
      <c r="U748" s="89" t="s">
        <v>156</v>
      </c>
      <c r="V748" s="91" t="s">
        <v>991</v>
      </c>
      <c r="W748" s="95" t="s">
        <v>101</v>
      </c>
      <c r="X748" s="91">
        <v>0</v>
      </c>
    </row>
    <row r="749" spans="1:24" ht="57">
      <c r="A749" s="26">
        <v>734</v>
      </c>
      <c r="B749" s="54" t="s">
        <v>321</v>
      </c>
      <c r="C749" s="89" t="s">
        <v>941</v>
      </c>
      <c r="D749" s="89" t="s">
        <v>35</v>
      </c>
      <c r="E749" s="89" t="s">
        <v>35</v>
      </c>
      <c r="F749" s="90" t="s">
        <v>211</v>
      </c>
      <c r="G749" s="91" t="s">
        <v>218</v>
      </c>
      <c r="H749" s="83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0" t="s">
        <v>326</v>
      </c>
      <c r="N749" s="91" t="s">
        <v>235</v>
      </c>
      <c r="O749" s="91" t="s">
        <v>149</v>
      </c>
      <c r="P749" s="57">
        <v>15</v>
      </c>
      <c r="Q749" s="57">
        <v>34</v>
      </c>
      <c r="R749" s="57">
        <f t="shared" si="117"/>
        <v>510</v>
      </c>
      <c r="S749" s="57">
        <f t="shared" si="118"/>
        <v>545.70000000000005</v>
      </c>
      <c r="T749" s="57">
        <f t="shared" si="116"/>
        <v>583.89900000000011</v>
      </c>
      <c r="U749" s="89" t="s">
        <v>156</v>
      </c>
      <c r="V749" s="91" t="s">
        <v>991</v>
      </c>
      <c r="W749" s="95" t="s">
        <v>101</v>
      </c>
      <c r="X749" s="91">
        <v>0</v>
      </c>
    </row>
    <row r="750" spans="1:24" ht="57">
      <c r="A750" s="26">
        <v>735</v>
      </c>
      <c r="B750" s="54" t="s">
        <v>321</v>
      </c>
      <c r="C750" s="89" t="s">
        <v>941</v>
      </c>
      <c r="D750" s="89" t="s">
        <v>35</v>
      </c>
      <c r="E750" s="89" t="s">
        <v>35</v>
      </c>
      <c r="F750" s="90" t="s">
        <v>211</v>
      </c>
      <c r="G750" s="91" t="s">
        <v>218</v>
      </c>
      <c r="H750" s="83" t="s">
        <v>242</v>
      </c>
      <c r="I750" s="62" t="s">
        <v>1083</v>
      </c>
      <c r="J750" s="62" t="s">
        <v>1083</v>
      </c>
      <c r="K750" s="62" t="s">
        <v>1083</v>
      </c>
      <c r="L750" s="62" t="s">
        <v>1083</v>
      </c>
      <c r="M750" s="90" t="s">
        <v>326</v>
      </c>
      <c r="N750" s="91" t="s">
        <v>235</v>
      </c>
      <c r="O750" s="91" t="s">
        <v>149</v>
      </c>
      <c r="P750" s="57">
        <v>15</v>
      </c>
      <c r="Q750" s="57">
        <v>40</v>
      </c>
      <c r="R750" s="57">
        <f t="shared" si="117"/>
        <v>600</v>
      </c>
      <c r="S750" s="57">
        <f t="shared" si="118"/>
        <v>642</v>
      </c>
      <c r="T750" s="57">
        <f t="shared" si="116"/>
        <v>686.94</v>
      </c>
      <c r="U750" s="89" t="s">
        <v>159</v>
      </c>
      <c r="V750" s="91" t="s">
        <v>990</v>
      </c>
      <c r="W750" s="95" t="s">
        <v>101</v>
      </c>
      <c r="X750" s="91">
        <v>0</v>
      </c>
    </row>
    <row r="751" spans="1:24" ht="57">
      <c r="A751" s="26">
        <v>736</v>
      </c>
      <c r="B751" s="54" t="s">
        <v>321</v>
      </c>
      <c r="C751" s="89" t="s">
        <v>941</v>
      </c>
      <c r="D751" s="89" t="s">
        <v>35</v>
      </c>
      <c r="E751" s="89" t="s">
        <v>35</v>
      </c>
      <c r="F751" s="90" t="s">
        <v>211</v>
      </c>
      <c r="G751" s="91" t="s">
        <v>218</v>
      </c>
      <c r="H751" s="83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0" t="s">
        <v>326</v>
      </c>
      <c r="N751" s="91" t="s">
        <v>235</v>
      </c>
      <c r="O751" s="91" t="s">
        <v>149</v>
      </c>
      <c r="P751" s="57">
        <v>30</v>
      </c>
      <c r="Q751" s="57">
        <v>100</v>
      </c>
      <c r="R751" s="57">
        <f t="shared" si="117"/>
        <v>3000</v>
      </c>
      <c r="S751" s="57">
        <f t="shared" si="118"/>
        <v>3210</v>
      </c>
      <c r="T751" s="57">
        <f t="shared" si="116"/>
        <v>3434.7000000000003</v>
      </c>
      <c r="U751" s="89" t="s">
        <v>549</v>
      </c>
      <c r="V751" s="91" t="s">
        <v>992</v>
      </c>
      <c r="W751" s="95" t="s">
        <v>101</v>
      </c>
      <c r="X751" s="91">
        <v>0</v>
      </c>
    </row>
    <row r="752" spans="1:24" ht="57">
      <c r="A752" s="26">
        <v>737</v>
      </c>
      <c r="B752" s="54" t="s">
        <v>321</v>
      </c>
      <c r="C752" s="89" t="s">
        <v>941</v>
      </c>
      <c r="D752" s="89" t="s">
        <v>35</v>
      </c>
      <c r="E752" s="89" t="s">
        <v>35</v>
      </c>
      <c r="F752" s="90" t="s">
        <v>211</v>
      </c>
      <c r="G752" s="91" t="s">
        <v>218</v>
      </c>
      <c r="H752" s="83" t="s">
        <v>242</v>
      </c>
      <c r="I752" s="62" t="s">
        <v>1084</v>
      </c>
      <c r="J752" s="62" t="s">
        <v>1084</v>
      </c>
      <c r="K752" s="62" t="s">
        <v>1084</v>
      </c>
      <c r="L752" s="62" t="s">
        <v>1084</v>
      </c>
      <c r="M752" s="90" t="s">
        <v>326</v>
      </c>
      <c r="N752" s="91" t="s">
        <v>235</v>
      </c>
      <c r="O752" s="91" t="s">
        <v>149</v>
      </c>
      <c r="P752" s="57">
        <v>30</v>
      </c>
      <c r="Q752" s="57">
        <v>100</v>
      </c>
      <c r="R752" s="57">
        <f t="shared" si="117"/>
        <v>3000</v>
      </c>
      <c r="S752" s="57">
        <f t="shared" si="118"/>
        <v>3210</v>
      </c>
      <c r="T752" s="57">
        <f t="shared" si="116"/>
        <v>3434.7000000000003</v>
      </c>
      <c r="U752" s="89" t="s">
        <v>159</v>
      </c>
      <c r="V752" s="91" t="s">
        <v>990</v>
      </c>
      <c r="W752" s="95" t="s">
        <v>101</v>
      </c>
      <c r="X752" s="91">
        <v>0</v>
      </c>
    </row>
    <row r="753" spans="1:24" ht="57">
      <c r="A753" s="26">
        <v>738</v>
      </c>
      <c r="B753" s="54" t="s">
        <v>321</v>
      </c>
      <c r="C753" s="89" t="s">
        <v>941</v>
      </c>
      <c r="D753" s="89" t="s">
        <v>35</v>
      </c>
      <c r="E753" s="89" t="s">
        <v>35</v>
      </c>
      <c r="F753" s="90" t="s">
        <v>211</v>
      </c>
      <c r="G753" s="91" t="s">
        <v>218</v>
      </c>
      <c r="H753" s="83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0" t="s">
        <v>326</v>
      </c>
      <c r="N753" s="91" t="s">
        <v>235</v>
      </c>
      <c r="O753" s="91" t="s">
        <v>149</v>
      </c>
      <c r="P753" s="57">
        <v>10</v>
      </c>
      <c r="Q753" s="57">
        <v>310</v>
      </c>
      <c r="R753" s="57">
        <f t="shared" si="117"/>
        <v>3100</v>
      </c>
      <c r="S753" s="57">
        <f t="shared" si="118"/>
        <v>3317</v>
      </c>
      <c r="T753" s="57">
        <f t="shared" si="116"/>
        <v>3549.19</v>
      </c>
      <c r="U753" s="89" t="s">
        <v>549</v>
      </c>
      <c r="V753" s="91" t="s">
        <v>992</v>
      </c>
      <c r="W753" s="95" t="s">
        <v>101</v>
      </c>
      <c r="X753" s="91">
        <v>0</v>
      </c>
    </row>
    <row r="754" spans="1:24" ht="57">
      <c r="A754" s="26">
        <v>739</v>
      </c>
      <c r="B754" s="54" t="s">
        <v>321</v>
      </c>
      <c r="C754" s="89" t="s">
        <v>941</v>
      </c>
      <c r="D754" s="89" t="s">
        <v>35</v>
      </c>
      <c r="E754" s="89" t="s">
        <v>35</v>
      </c>
      <c r="F754" s="90" t="s">
        <v>211</v>
      </c>
      <c r="G754" s="91" t="s">
        <v>218</v>
      </c>
      <c r="H754" s="83" t="s">
        <v>242</v>
      </c>
      <c r="I754" s="62" t="s">
        <v>1085</v>
      </c>
      <c r="J754" s="62" t="s">
        <v>1085</v>
      </c>
      <c r="K754" s="62" t="s">
        <v>1085</v>
      </c>
      <c r="L754" s="62" t="s">
        <v>1085</v>
      </c>
      <c r="M754" s="90" t="s">
        <v>326</v>
      </c>
      <c r="N754" s="91" t="s">
        <v>235</v>
      </c>
      <c r="O754" s="91" t="s">
        <v>149</v>
      </c>
      <c r="P754" s="57">
        <v>10</v>
      </c>
      <c r="Q754" s="57">
        <v>340</v>
      </c>
      <c r="R754" s="57">
        <f t="shared" si="117"/>
        <v>3400</v>
      </c>
      <c r="S754" s="57">
        <f t="shared" si="118"/>
        <v>3638</v>
      </c>
      <c r="T754" s="57">
        <f t="shared" si="116"/>
        <v>3892.6600000000003</v>
      </c>
      <c r="U754" s="89" t="s">
        <v>159</v>
      </c>
      <c r="V754" s="91" t="s">
        <v>990</v>
      </c>
      <c r="W754" s="95" t="s">
        <v>101</v>
      </c>
      <c r="X754" s="91">
        <v>0</v>
      </c>
    </row>
    <row r="755" spans="1:24" ht="57">
      <c r="A755" s="26">
        <v>740</v>
      </c>
      <c r="B755" s="54" t="s">
        <v>321</v>
      </c>
      <c r="C755" s="89" t="s">
        <v>941</v>
      </c>
      <c r="D755" s="89" t="s">
        <v>35</v>
      </c>
      <c r="E755" s="89" t="s">
        <v>35</v>
      </c>
      <c r="F755" s="90" t="s">
        <v>211</v>
      </c>
      <c r="G755" s="91" t="s">
        <v>218</v>
      </c>
      <c r="H755" s="83" t="s">
        <v>269</v>
      </c>
      <c r="I755" s="62" t="s">
        <v>1086</v>
      </c>
      <c r="J755" s="62" t="s">
        <v>1086</v>
      </c>
      <c r="K755" s="62" t="s">
        <v>1086</v>
      </c>
      <c r="L755" s="62" t="s">
        <v>1086</v>
      </c>
      <c r="M755" s="90" t="s">
        <v>326</v>
      </c>
      <c r="N755" s="91" t="s">
        <v>235</v>
      </c>
      <c r="O755" s="91" t="s">
        <v>120</v>
      </c>
      <c r="P755" s="57">
        <v>10</v>
      </c>
      <c r="Q755" s="57">
        <v>349.6</v>
      </c>
      <c r="R755" s="57">
        <f t="shared" si="117"/>
        <v>3496</v>
      </c>
      <c r="S755" s="57">
        <f t="shared" si="118"/>
        <v>3740.7200000000003</v>
      </c>
      <c r="T755" s="57">
        <f t="shared" si="116"/>
        <v>4002.5704000000005</v>
      </c>
      <c r="U755" s="89" t="s">
        <v>159</v>
      </c>
      <c r="V755" s="91" t="s">
        <v>990</v>
      </c>
      <c r="W755" s="95" t="s">
        <v>101</v>
      </c>
      <c r="X755" s="91">
        <v>0</v>
      </c>
    </row>
    <row r="756" spans="1:24" ht="57">
      <c r="A756" s="26">
        <v>741</v>
      </c>
      <c r="B756" s="54" t="s">
        <v>321</v>
      </c>
      <c r="C756" s="89" t="s">
        <v>941</v>
      </c>
      <c r="D756" s="89" t="s">
        <v>35</v>
      </c>
      <c r="E756" s="89" t="s">
        <v>35</v>
      </c>
      <c r="F756" s="90" t="s">
        <v>211</v>
      </c>
      <c r="G756" s="91" t="s">
        <v>218</v>
      </c>
      <c r="H756" s="83" t="s">
        <v>269</v>
      </c>
      <c r="I756" s="62" t="s">
        <v>1087</v>
      </c>
      <c r="J756" s="62" t="s">
        <v>1087</v>
      </c>
      <c r="K756" s="62" t="s">
        <v>1087</v>
      </c>
      <c r="L756" s="62" t="s">
        <v>1087</v>
      </c>
      <c r="M756" s="90" t="s">
        <v>326</v>
      </c>
      <c r="N756" s="91" t="s">
        <v>235</v>
      </c>
      <c r="O756" s="91" t="s">
        <v>120</v>
      </c>
      <c r="P756" s="57">
        <v>5</v>
      </c>
      <c r="Q756" s="57">
        <v>65</v>
      </c>
      <c r="R756" s="57">
        <f t="shared" si="117"/>
        <v>325</v>
      </c>
      <c r="S756" s="57">
        <f t="shared" si="118"/>
        <v>347.75</v>
      </c>
      <c r="T756" s="57">
        <f t="shared" si="116"/>
        <v>372.09250000000003</v>
      </c>
      <c r="U756" s="89" t="s">
        <v>153</v>
      </c>
      <c r="V756" s="91" t="s">
        <v>993</v>
      </c>
      <c r="W756" s="95" t="s">
        <v>101</v>
      </c>
      <c r="X756" s="91">
        <v>0</v>
      </c>
    </row>
    <row r="757" spans="1:24" ht="57">
      <c r="A757" s="26">
        <v>742</v>
      </c>
      <c r="B757" s="54" t="s">
        <v>321</v>
      </c>
      <c r="C757" s="89" t="s">
        <v>941</v>
      </c>
      <c r="D757" s="89" t="s">
        <v>35</v>
      </c>
      <c r="E757" s="89" t="s">
        <v>35</v>
      </c>
      <c r="F757" s="90" t="s">
        <v>211</v>
      </c>
      <c r="G757" s="91" t="s">
        <v>218</v>
      </c>
      <c r="H757" s="83" t="s">
        <v>269</v>
      </c>
      <c r="I757" s="62" t="s">
        <v>1088</v>
      </c>
      <c r="J757" s="62" t="s">
        <v>1088</v>
      </c>
      <c r="K757" s="62" t="s">
        <v>1088</v>
      </c>
      <c r="L757" s="62" t="s">
        <v>1088</v>
      </c>
      <c r="M757" s="90" t="s">
        <v>326</v>
      </c>
      <c r="N757" s="91" t="s">
        <v>235</v>
      </c>
      <c r="O757" s="91" t="s">
        <v>120</v>
      </c>
      <c r="P757" s="57">
        <v>3</v>
      </c>
      <c r="Q757" s="57">
        <v>1400</v>
      </c>
      <c r="R757" s="57">
        <f t="shared" si="117"/>
        <v>4200</v>
      </c>
      <c r="S757" s="57">
        <f t="shared" si="118"/>
        <v>4494</v>
      </c>
      <c r="T757" s="57">
        <f t="shared" si="116"/>
        <v>4808.58</v>
      </c>
      <c r="U757" s="89" t="s">
        <v>153</v>
      </c>
      <c r="V757" s="91" t="s">
        <v>993</v>
      </c>
      <c r="W757" s="95" t="s">
        <v>101</v>
      </c>
      <c r="X757" s="91">
        <v>0</v>
      </c>
    </row>
    <row r="758" spans="1:24" ht="57">
      <c r="A758" s="26">
        <v>743</v>
      </c>
      <c r="B758" s="54" t="s">
        <v>321</v>
      </c>
      <c r="C758" s="89" t="s">
        <v>941</v>
      </c>
      <c r="D758" s="89" t="s">
        <v>35</v>
      </c>
      <c r="E758" s="89" t="s">
        <v>35</v>
      </c>
      <c r="F758" s="90" t="s">
        <v>211</v>
      </c>
      <c r="G758" s="91" t="s">
        <v>218</v>
      </c>
      <c r="H758" s="83" t="s">
        <v>242</v>
      </c>
      <c r="I758" s="62" t="s">
        <v>1089</v>
      </c>
      <c r="J758" s="62" t="s">
        <v>1089</v>
      </c>
      <c r="K758" s="62" t="s">
        <v>1089</v>
      </c>
      <c r="L758" s="62" t="s">
        <v>1089</v>
      </c>
      <c r="M758" s="90" t="s">
        <v>326</v>
      </c>
      <c r="N758" s="91" t="s">
        <v>235</v>
      </c>
      <c r="O758" s="91" t="s">
        <v>120</v>
      </c>
      <c r="P758" s="57">
        <v>10</v>
      </c>
      <c r="Q758" s="57">
        <v>100</v>
      </c>
      <c r="R758" s="57">
        <f t="shared" si="117"/>
        <v>1000</v>
      </c>
      <c r="S758" s="57">
        <f t="shared" si="118"/>
        <v>1070</v>
      </c>
      <c r="T758" s="57">
        <f t="shared" si="116"/>
        <v>1144.9000000000001</v>
      </c>
      <c r="U758" s="89" t="s">
        <v>549</v>
      </c>
      <c r="V758" s="91" t="s">
        <v>992</v>
      </c>
      <c r="W758" s="95" t="s">
        <v>101</v>
      </c>
      <c r="X758" s="91">
        <v>0</v>
      </c>
    </row>
    <row r="759" spans="1:24" ht="57">
      <c r="A759" s="26">
        <v>744</v>
      </c>
      <c r="B759" s="54" t="s">
        <v>321</v>
      </c>
      <c r="C759" s="89" t="s">
        <v>941</v>
      </c>
      <c r="D759" s="89" t="s">
        <v>35</v>
      </c>
      <c r="E759" s="89" t="s">
        <v>35</v>
      </c>
      <c r="F759" s="90" t="s">
        <v>211</v>
      </c>
      <c r="G759" s="91" t="s">
        <v>218</v>
      </c>
      <c r="H759" s="83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0" t="s">
        <v>326</v>
      </c>
      <c r="N759" s="91" t="s">
        <v>235</v>
      </c>
      <c r="O759" s="91" t="s">
        <v>149</v>
      </c>
      <c r="P759" s="57">
        <v>30</v>
      </c>
      <c r="Q759" s="57">
        <v>30</v>
      </c>
      <c r="R759" s="57">
        <f t="shared" si="117"/>
        <v>900</v>
      </c>
      <c r="S759" s="57">
        <f t="shared" si="118"/>
        <v>963</v>
      </c>
      <c r="T759" s="57">
        <f t="shared" si="116"/>
        <v>1030.4100000000001</v>
      </c>
      <c r="U759" s="89" t="s">
        <v>549</v>
      </c>
      <c r="V759" s="91" t="s">
        <v>992</v>
      </c>
      <c r="W759" s="95" t="s">
        <v>101</v>
      </c>
      <c r="X759" s="91">
        <v>0</v>
      </c>
    </row>
    <row r="760" spans="1:24" ht="57">
      <c r="A760" s="26">
        <v>745</v>
      </c>
      <c r="B760" s="54" t="s">
        <v>321</v>
      </c>
      <c r="C760" s="89" t="s">
        <v>941</v>
      </c>
      <c r="D760" s="89" t="s">
        <v>35</v>
      </c>
      <c r="E760" s="89" t="s">
        <v>35</v>
      </c>
      <c r="F760" s="90" t="s">
        <v>211</v>
      </c>
      <c r="G760" s="91" t="s">
        <v>218</v>
      </c>
      <c r="H760" s="83" t="s">
        <v>242</v>
      </c>
      <c r="I760" s="62" t="s">
        <v>1090</v>
      </c>
      <c r="J760" s="62" t="s">
        <v>1090</v>
      </c>
      <c r="K760" s="62" t="s">
        <v>1090</v>
      </c>
      <c r="L760" s="62" t="s">
        <v>1090</v>
      </c>
      <c r="M760" s="90" t="s">
        <v>326</v>
      </c>
      <c r="N760" s="91" t="s">
        <v>235</v>
      </c>
      <c r="O760" s="91" t="s">
        <v>149</v>
      </c>
      <c r="P760" s="57">
        <v>30</v>
      </c>
      <c r="Q760" s="57">
        <v>28</v>
      </c>
      <c r="R760" s="57">
        <f t="shared" si="117"/>
        <v>840</v>
      </c>
      <c r="S760" s="57">
        <f t="shared" si="118"/>
        <v>898.80000000000007</v>
      </c>
      <c r="T760" s="57">
        <f t="shared" si="116"/>
        <v>961.71600000000012</v>
      </c>
      <c r="U760" s="89" t="s">
        <v>156</v>
      </c>
      <c r="V760" s="91" t="s">
        <v>991</v>
      </c>
      <c r="W760" s="95" t="s">
        <v>101</v>
      </c>
      <c r="X760" s="91">
        <v>0</v>
      </c>
    </row>
    <row r="761" spans="1:24" ht="57">
      <c r="A761" s="26">
        <v>746</v>
      </c>
      <c r="B761" s="54" t="s">
        <v>321</v>
      </c>
      <c r="C761" s="89" t="s">
        <v>941</v>
      </c>
      <c r="D761" s="89" t="s">
        <v>35</v>
      </c>
      <c r="E761" s="89" t="s">
        <v>35</v>
      </c>
      <c r="F761" s="90" t="s">
        <v>211</v>
      </c>
      <c r="G761" s="91" t="s">
        <v>218</v>
      </c>
      <c r="H761" s="83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0" t="s">
        <v>326</v>
      </c>
      <c r="N761" s="91" t="s">
        <v>235</v>
      </c>
      <c r="O761" s="91" t="s">
        <v>120</v>
      </c>
      <c r="P761" s="57">
        <v>80</v>
      </c>
      <c r="Q761" s="57">
        <v>48</v>
      </c>
      <c r="R761" s="57">
        <f t="shared" si="117"/>
        <v>3840</v>
      </c>
      <c r="S761" s="57">
        <f t="shared" si="118"/>
        <v>4108.8</v>
      </c>
      <c r="T761" s="57">
        <f t="shared" si="116"/>
        <v>4396.4160000000002</v>
      </c>
      <c r="U761" s="89" t="s">
        <v>153</v>
      </c>
      <c r="V761" s="91" t="s">
        <v>993</v>
      </c>
      <c r="W761" s="95" t="s">
        <v>101</v>
      </c>
      <c r="X761" s="91">
        <v>0</v>
      </c>
    </row>
    <row r="762" spans="1:24" ht="57">
      <c r="A762" s="26">
        <v>747</v>
      </c>
      <c r="B762" s="54" t="s">
        <v>321</v>
      </c>
      <c r="C762" s="89" t="s">
        <v>941</v>
      </c>
      <c r="D762" s="89" t="s">
        <v>35</v>
      </c>
      <c r="E762" s="89" t="s">
        <v>35</v>
      </c>
      <c r="F762" s="90" t="s">
        <v>211</v>
      </c>
      <c r="G762" s="91" t="s">
        <v>218</v>
      </c>
      <c r="H762" s="83" t="s">
        <v>269</v>
      </c>
      <c r="I762" s="62" t="s">
        <v>1267</v>
      </c>
      <c r="J762" s="62" t="s">
        <v>1091</v>
      </c>
      <c r="K762" s="62" t="s">
        <v>1267</v>
      </c>
      <c r="L762" s="62" t="s">
        <v>1091</v>
      </c>
      <c r="M762" s="90" t="s">
        <v>326</v>
      </c>
      <c r="N762" s="91" t="s">
        <v>235</v>
      </c>
      <c r="O762" s="91" t="s">
        <v>120</v>
      </c>
      <c r="P762" s="57">
        <v>80</v>
      </c>
      <c r="Q762" s="57">
        <v>60</v>
      </c>
      <c r="R762" s="57">
        <f t="shared" si="117"/>
        <v>4800</v>
      </c>
      <c r="S762" s="57">
        <f t="shared" si="118"/>
        <v>5136</v>
      </c>
      <c r="T762" s="57">
        <f t="shared" si="116"/>
        <v>5495.52</v>
      </c>
      <c r="U762" s="89" t="s">
        <v>159</v>
      </c>
      <c r="V762" s="91" t="s">
        <v>993</v>
      </c>
      <c r="W762" s="95" t="s">
        <v>101</v>
      </c>
      <c r="X762" s="91">
        <v>0</v>
      </c>
    </row>
    <row r="763" spans="1:24" ht="57">
      <c r="A763" s="26">
        <v>748</v>
      </c>
      <c r="B763" s="54" t="s">
        <v>321</v>
      </c>
      <c r="C763" s="89" t="s">
        <v>941</v>
      </c>
      <c r="D763" s="89" t="s">
        <v>35</v>
      </c>
      <c r="E763" s="89" t="s">
        <v>35</v>
      </c>
      <c r="F763" s="90" t="s">
        <v>211</v>
      </c>
      <c r="G763" s="91" t="s">
        <v>218</v>
      </c>
      <c r="H763" s="83" t="s">
        <v>270</v>
      </c>
      <c r="I763" s="62" t="s">
        <v>1092</v>
      </c>
      <c r="J763" s="62" t="s">
        <v>1092</v>
      </c>
      <c r="K763" s="62" t="s">
        <v>1092</v>
      </c>
      <c r="L763" s="62" t="s">
        <v>1092</v>
      </c>
      <c r="M763" s="90" t="s">
        <v>326</v>
      </c>
      <c r="N763" s="91" t="s">
        <v>235</v>
      </c>
      <c r="O763" s="91" t="s">
        <v>120</v>
      </c>
      <c r="P763" s="57">
        <v>10</v>
      </c>
      <c r="Q763" s="57">
        <v>100</v>
      </c>
      <c r="R763" s="57">
        <f t="shared" si="117"/>
        <v>1000</v>
      </c>
      <c r="S763" s="57">
        <f t="shared" si="118"/>
        <v>1070</v>
      </c>
      <c r="T763" s="57">
        <f t="shared" si="116"/>
        <v>1144.9000000000001</v>
      </c>
      <c r="U763" s="89" t="s">
        <v>549</v>
      </c>
      <c r="V763" s="91" t="s">
        <v>992</v>
      </c>
      <c r="W763" s="95" t="s">
        <v>101</v>
      </c>
      <c r="X763" s="91">
        <v>0</v>
      </c>
    </row>
    <row r="764" spans="1:24" ht="57">
      <c r="A764" s="26">
        <v>749</v>
      </c>
      <c r="B764" s="54" t="s">
        <v>321</v>
      </c>
      <c r="C764" s="89" t="s">
        <v>941</v>
      </c>
      <c r="D764" s="89" t="s">
        <v>35</v>
      </c>
      <c r="E764" s="89" t="s">
        <v>35</v>
      </c>
      <c r="F764" s="90" t="s">
        <v>211</v>
      </c>
      <c r="G764" s="91" t="s">
        <v>218</v>
      </c>
      <c r="H764" s="83" t="s">
        <v>270</v>
      </c>
      <c r="I764" s="62" t="s">
        <v>1093</v>
      </c>
      <c r="J764" s="62" t="s">
        <v>1093</v>
      </c>
      <c r="K764" s="62" t="s">
        <v>1093</v>
      </c>
      <c r="L764" s="62" t="s">
        <v>1093</v>
      </c>
      <c r="M764" s="90" t="s">
        <v>326</v>
      </c>
      <c r="N764" s="91" t="s">
        <v>235</v>
      </c>
      <c r="O764" s="91" t="s">
        <v>120</v>
      </c>
      <c r="P764" s="57">
        <v>10</v>
      </c>
      <c r="Q764" s="57">
        <v>70</v>
      </c>
      <c r="R764" s="57">
        <f t="shared" si="117"/>
        <v>700</v>
      </c>
      <c r="S764" s="57">
        <f t="shared" si="118"/>
        <v>749</v>
      </c>
      <c r="T764" s="57">
        <f t="shared" si="116"/>
        <v>801.43000000000006</v>
      </c>
      <c r="U764" s="89" t="s">
        <v>156</v>
      </c>
      <c r="V764" s="91" t="s">
        <v>991</v>
      </c>
      <c r="W764" s="95" t="s">
        <v>101</v>
      </c>
      <c r="X764" s="91">
        <v>0</v>
      </c>
    </row>
    <row r="765" spans="1:24" ht="57">
      <c r="A765" s="26">
        <v>750</v>
      </c>
      <c r="B765" s="54" t="s">
        <v>321</v>
      </c>
      <c r="C765" s="89" t="s">
        <v>941</v>
      </c>
      <c r="D765" s="89" t="s">
        <v>35</v>
      </c>
      <c r="E765" s="89" t="s">
        <v>35</v>
      </c>
      <c r="F765" s="90" t="s">
        <v>211</v>
      </c>
      <c r="G765" s="91" t="s">
        <v>218</v>
      </c>
      <c r="H765" s="83" t="s">
        <v>242</v>
      </c>
      <c r="I765" s="62" t="s">
        <v>1094</v>
      </c>
      <c r="J765" s="62" t="s">
        <v>1094</v>
      </c>
      <c r="K765" s="62" t="s">
        <v>1094</v>
      </c>
      <c r="L765" s="62" t="s">
        <v>1094</v>
      </c>
      <c r="M765" s="90" t="s">
        <v>326</v>
      </c>
      <c r="N765" s="91" t="s">
        <v>235</v>
      </c>
      <c r="O765" s="91" t="s">
        <v>120</v>
      </c>
      <c r="P765" s="57">
        <v>10</v>
      </c>
      <c r="Q765" s="57">
        <v>412</v>
      </c>
      <c r="R765" s="57">
        <f t="shared" si="117"/>
        <v>4120</v>
      </c>
      <c r="S765" s="57">
        <f t="shared" si="118"/>
        <v>4408.4000000000005</v>
      </c>
      <c r="T765" s="57">
        <f t="shared" si="116"/>
        <v>4716.9880000000012</v>
      </c>
      <c r="U765" s="89" t="s">
        <v>156</v>
      </c>
      <c r="V765" s="91" t="s">
        <v>991</v>
      </c>
      <c r="W765" s="95" t="s">
        <v>101</v>
      </c>
      <c r="X765" s="91">
        <v>0</v>
      </c>
    </row>
    <row r="766" spans="1:24" ht="57">
      <c r="A766" s="26">
        <v>751</v>
      </c>
      <c r="B766" s="54" t="s">
        <v>321</v>
      </c>
      <c r="C766" s="89" t="s">
        <v>941</v>
      </c>
      <c r="D766" s="89" t="s">
        <v>35</v>
      </c>
      <c r="E766" s="89" t="s">
        <v>35</v>
      </c>
      <c r="F766" s="90" t="s">
        <v>211</v>
      </c>
      <c r="G766" s="91" t="s">
        <v>218</v>
      </c>
      <c r="H766" s="83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0" t="s">
        <v>326</v>
      </c>
      <c r="N766" s="91" t="s">
        <v>235</v>
      </c>
      <c r="O766" s="91" t="s">
        <v>120</v>
      </c>
      <c r="P766" s="57">
        <v>10</v>
      </c>
      <c r="Q766" s="57">
        <v>149</v>
      </c>
      <c r="R766" s="57">
        <f t="shared" si="117"/>
        <v>1490</v>
      </c>
      <c r="S766" s="57">
        <f t="shared" si="118"/>
        <v>1594.3000000000002</v>
      </c>
      <c r="T766" s="57">
        <f t="shared" si="116"/>
        <v>1705.9010000000003</v>
      </c>
      <c r="U766" s="89" t="s">
        <v>153</v>
      </c>
      <c r="V766" s="91" t="s">
        <v>993</v>
      </c>
      <c r="W766" s="95" t="s">
        <v>101</v>
      </c>
      <c r="X766" s="91">
        <v>0</v>
      </c>
    </row>
    <row r="767" spans="1:24" ht="57">
      <c r="A767" s="26">
        <v>752</v>
      </c>
      <c r="B767" s="54" t="s">
        <v>321</v>
      </c>
      <c r="C767" s="89" t="s">
        <v>941</v>
      </c>
      <c r="D767" s="89" t="s">
        <v>35</v>
      </c>
      <c r="E767" s="89" t="s">
        <v>35</v>
      </c>
      <c r="F767" s="90" t="s">
        <v>211</v>
      </c>
      <c r="G767" s="91" t="s">
        <v>218</v>
      </c>
      <c r="H767" s="83" t="s">
        <v>242</v>
      </c>
      <c r="I767" s="62" t="s">
        <v>1095</v>
      </c>
      <c r="J767" s="62" t="s">
        <v>1095</v>
      </c>
      <c r="K767" s="62" t="s">
        <v>1095</v>
      </c>
      <c r="L767" s="62" t="s">
        <v>1095</v>
      </c>
      <c r="M767" s="90" t="s">
        <v>326</v>
      </c>
      <c r="N767" s="91" t="s">
        <v>235</v>
      </c>
      <c r="O767" s="91" t="s">
        <v>120</v>
      </c>
      <c r="P767" s="57">
        <v>10</v>
      </c>
      <c r="Q767" s="57">
        <v>136</v>
      </c>
      <c r="R767" s="57">
        <f t="shared" si="117"/>
        <v>1360</v>
      </c>
      <c r="S767" s="57">
        <f t="shared" si="118"/>
        <v>1455.2</v>
      </c>
      <c r="T767" s="57">
        <f t="shared" si="116"/>
        <v>1557.0640000000001</v>
      </c>
      <c r="U767" s="89" t="s">
        <v>159</v>
      </c>
      <c r="V767" s="91" t="s">
        <v>990</v>
      </c>
      <c r="W767" s="95" t="s">
        <v>101</v>
      </c>
      <c r="X767" s="91">
        <v>0</v>
      </c>
    </row>
    <row r="768" spans="1:24" ht="57">
      <c r="A768" s="26">
        <v>753</v>
      </c>
      <c r="B768" s="54" t="s">
        <v>321</v>
      </c>
      <c r="C768" s="89" t="s">
        <v>941</v>
      </c>
      <c r="D768" s="89" t="s">
        <v>35</v>
      </c>
      <c r="E768" s="89" t="s">
        <v>35</v>
      </c>
      <c r="F768" s="90" t="s">
        <v>211</v>
      </c>
      <c r="G768" s="91" t="s">
        <v>218</v>
      </c>
      <c r="H768" s="83" t="s">
        <v>242</v>
      </c>
      <c r="I768" s="62" t="s">
        <v>1096</v>
      </c>
      <c r="J768" s="62" t="s">
        <v>1096</v>
      </c>
      <c r="K768" s="62" t="s">
        <v>1096</v>
      </c>
      <c r="L768" s="62" t="s">
        <v>1096</v>
      </c>
      <c r="M768" s="90" t="s">
        <v>326</v>
      </c>
      <c r="N768" s="91" t="s">
        <v>235</v>
      </c>
      <c r="O768" s="91" t="s">
        <v>120</v>
      </c>
      <c r="P768" s="57">
        <v>20</v>
      </c>
      <c r="Q768" s="57">
        <v>45</v>
      </c>
      <c r="R768" s="57">
        <f t="shared" si="117"/>
        <v>900</v>
      </c>
      <c r="S768" s="57">
        <f t="shared" si="118"/>
        <v>963</v>
      </c>
      <c r="T768" s="57">
        <f t="shared" si="116"/>
        <v>1030.4100000000001</v>
      </c>
      <c r="U768" s="89" t="s">
        <v>156</v>
      </c>
      <c r="V768" s="91" t="s">
        <v>991</v>
      </c>
      <c r="W768" s="95" t="s">
        <v>101</v>
      </c>
      <c r="X768" s="91">
        <v>0</v>
      </c>
    </row>
    <row r="769" spans="1:24" ht="57">
      <c r="A769" s="26">
        <v>754</v>
      </c>
      <c r="B769" s="54" t="s">
        <v>321</v>
      </c>
      <c r="C769" s="89" t="s">
        <v>941</v>
      </c>
      <c r="D769" s="89" t="s">
        <v>35</v>
      </c>
      <c r="E769" s="89" t="s">
        <v>35</v>
      </c>
      <c r="F769" s="90" t="s">
        <v>211</v>
      </c>
      <c r="G769" s="91" t="s">
        <v>218</v>
      </c>
      <c r="H769" s="83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0" t="s">
        <v>326</v>
      </c>
      <c r="N769" s="91" t="s">
        <v>235</v>
      </c>
      <c r="O769" s="91" t="s">
        <v>120</v>
      </c>
      <c r="P769" s="57">
        <v>20</v>
      </c>
      <c r="Q769" s="57">
        <v>130</v>
      </c>
      <c r="R769" s="57">
        <f t="shared" si="117"/>
        <v>2600</v>
      </c>
      <c r="S769" s="57">
        <f t="shared" si="118"/>
        <v>2782</v>
      </c>
      <c r="T769" s="57">
        <f t="shared" si="116"/>
        <v>2976.7400000000002</v>
      </c>
      <c r="U769" s="89" t="s">
        <v>549</v>
      </c>
      <c r="V769" s="91" t="s">
        <v>992</v>
      </c>
      <c r="W769" s="95" t="s">
        <v>101</v>
      </c>
      <c r="X769" s="91">
        <v>0</v>
      </c>
    </row>
    <row r="770" spans="1:24" ht="57">
      <c r="A770" s="26">
        <v>755</v>
      </c>
      <c r="B770" s="54" t="s">
        <v>321</v>
      </c>
      <c r="C770" s="89" t="s">
        <v>941</v>
      </c>
      <c r="D770" s="89" t="s">
        <v>35</v>
      </c>
      <c r="E770" s="89" t="s">
        <v>35</v>
      </c>
      <c r="F770" s="90" t="s">
        <v>211</v>
      </c>
      <c r="G770" s="91" t="s">
        <v>218</v>
      </c>
      <c r="H770" s="83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0" t="s">
        <v>326</v>
      </c>
      <c r="N770" s="91" t="s">
        <v>235</v>
      </c>
      <c r="O770" s="91" t="s">
        <v>120</v>
      </c>
      <c r="P770" s="57">
        <v>20</v>
      </c>
      <c r="Q770" s="57">
        <v>95</v>
      </c>
      <c r="R770" s="57">
        <f t="shared" si="117"/>
        <v>1900</v>
      </c>
      <c r="S770" s="57">
        <f t="shared" si="118"/>
        <v>2033.0000000000002</v>
      </c>
      <c r="T770" s="57">
        <f t="shared" ref="T770:T830" si="119">S770*1.07</f>
        <v>2175.3100000000004</v>
      </c>
      <c r="U770" s="89" t="s">
        <v>153</v>
      </c>
      <c r="V770" s="91" t="s">
        <v>993</v>
      </c>
      <c r="W770" s="95" t="s">
        <v>101</v>
      </c>
      <c r="X770" s="91">
        <v>0</v>
      </c>
    </row>
    <row r="771" spans="1:24" ht="57">
      <c r="A771" s="26">
        <v>756</v>
      </c>
      <c r="B771" s="54" t="s">
        <v>321</v>
      </c>
      <c r="C771" s="89" t="s">
        <v>941</v>
      </c>
      <c r="D771" s="89" t="s">
        <v>35</v>
      </c>
      <c r="E771" s="89" t="s">
        <v>35</v>
      </c>
      <c r="F771" s="90" t="s">
        <v>211</v>
      </c>
      <c r="G771" s="91" t="s">
        <v>218</v>
      </c>
      <c r="H771" s="83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0" t="s">
        <v>326</v>
      </c>
      <c r="N771" s="91" t="s">
        <v>235</v>
      </c>
      <c r="O771" s="91" t="s">
        <v>120</v>
      </c>
      <c r="P771" s="57">
        <v>20</v>
      </c>
      <c r="Q771" s="57">
        <v>94</v>
      </c>
      <c r="R771" s="57">
        <f t="shared" si="117"/>
        <v>1880</v>
      </c>
      <c r="S771" s="57">
        <f t="shared" si="118"/>
        <v>2011.6000000000001</v>
      </c>
      <c r="T771" s="57">
        <f t="shared" si="119"/>
        <v>2152.4120000000003</v>
      </c>
      <c r="U771" s="89" t="s">
        <v>156</v>
      </c>
      <c r="V771" s="91" t="s">
        <v>991</v>
      </c>
      <c r="W771" s="95" t="s">
        <v>101</v>
      </c>
      <c r="X771" s="91">
        <v>0</v>
      </c>
    </row>
    <row r="772" spans="1:24" ht="57">
      <c r="A772" s="26">
        <v>757</v>
      </c>
      <c r="B772" s="54" t="s">
        <v>321</v>
      </c>
      <c r="C772" s="89" t="s">
        <v>941</v>
      </c>
      <c r="D772" s="89" t="s">
        <v>35</v>
      </c>
      <c r="E772" s="89" t="s">
        <v>35</v>
      </c>
      <c r="F772" s="90" t="s">
        <v>211</v>
      </c>
      <c r="G772" s="91" t="s">
        <v>218</v>
      </c>
      <c r="H772" s="83" t="s">
        <v>242</v>
      </c>
      <c r="I772" s="62" t="s">
        <v>1097</v>
      </c>
      <c r="J772" s="62" t="s">
        <v>1097</v>
      </c>
      <c r="K772" s="62" t="s">
        <v>1097</v>
      </c>
      <c r="L772" s="62" t="s">
        <v>1097</v>
      </c>
      <c r="M772" s="90" t="s">
        <v>326</v>
      </c>
      <c r="N772" s="91" t="s">
        <v>235</v>
      </c>
      <c r="O772" s="91" t="s">
        <v>120</v>
      </c>
      <c r="P772" s="57">
        <v>20</v>
      </c>
      <c r="Q772" s="57">
        <v>130</v>
      </c>
      <c r="R772" s="57">
        <f t="shared" si="117"/>
        <v>2600</v>
      </c>
      <c r="S772" s="57">
        <f t="shared" si="118"/>
        <v>2782</v>
      </c>
      <c r="T772" s="57">
        <f t="shared" si="119"/>
        <v>2976.7400000000002</v>
      </c>
      <c r="U772" s="89" t="s">
        <v>159</v>
      </c>
      <c r="V772" s="91" t="s">
        <v>990</v>
      </c>
      <c r="W772" s="95" t="s">
        <v>101</v>
      </c>
      <c r="X772" s="91">
        <v>0</v>
      </c>
    </row>
    <row r="773" spans="1:24" ht="57">
      <c r="A773" s="26">
        <v>758</v>
      </c>
      <c r="B773" s="54" t="s">
        <v>321</v>
      </c>
      <c r="C773" s="89" t="s">
        <v>941</v>
      </c>
      <c r="D773" s="89" t="s">
        <v>35</v>
      </c>
      <c r="E773" s="89" t="s">
        <v>35</v>
      </c>
      <c r="F773" s="90" t="s">
        <v>211</v>
      </c>
      <c r="G773" s="91" t="s">
        <v>218</v>
      </c>
      <c r="H773" s="83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0" t="s">
        <v>326</v>
      </c>
      <c r="N773" s="91" t="s">
        <v>235</v>
      </c>
      <c r="O773" s="91" t="s">
        <v>120</v>
      </c>
      <c r="P773" s="57">
        <v>15</v>
      </c>
      <c r="Q773" s="57">
        <v>720</v>
      </c>
      <c r="R773" s="57">
        <f t="shared" si="117"/>
        <v>10800</v>
      </c>
      <c r="S773" s="57">
        <f t="shared" si="118"/>
        <v>11556</v>
      </c>
      <c r="T773" s="57">
        <f t="shared" si="119"/>
        <v>12364.92</v>
      </c>
      <c r="U773" s="89" t="s">
        <v>549</v>
      </c>
      <c r="V773" s="91" t="s">
        <v>992</v>
      </c>
      <c r="W773" s="95" t="s">
        <v>101</v>
      </c>
      <c r="X773" s="91">
        <v>0</v>
      </c>
    </row>
    <row r="774" spans="1:24" ht="57">
      <c r="A774" s="26">
        <v>759</v>
      </c>
      <c r="B774" s="54" t="s">
        <v>321</v>
      </c>
      <c r="C774" s="89" t="s">
        <v>941</v>
      </c>
      <c r="D774" s="89" t="s">
        <v>35</v>
      </c>
      <c r="E774" s="89" t="s">
        <v>35</v>
      </c>
      <c r="F774" s="90" t="s">
        <v>211</v>
      </c>
      <c r="G774" s="91" t="s">
        <v>218</v>
      </c>
      <c r="H774" s="83" t="s">
        <v>242</v>
      </c>
      <c r="I774" s="62" t="s">
        <v>1098</v>
      </c>
      <c r="J774" s="62" t="s">
        <v>1098</v>
      </c>
      <c r="K774" s="62" t="s">
        <v>1098</v>
      </c>
      <c r="L774" s="62" t="s">
        <v>1098</v>
      </c>
      <c r="M774" s="90" t="s">
        <v>326</v>
      </c>
      <c r="N774" s="91" t="s">
        <v>235</v>
      </c>
      <c r="O774" s="91" t="s">
        <v>120</v>
      </c>
      <c r="P774" s="57">
        <v>15</v>
      </c>
      <c r="Q774" s="57">
        <v>651</v>
      </c>
      <c r="R774" s="57">
        <f t="shared" si="117"/>
        <v>9765</v>
      </c>
      <c r="S774" s="57">
        <f t="shared" si="118"/>
        <v>10448.550000000001</v>
      </c>
      <c r="T774" s="57">
        <f t="shared" si="119"/>
        <v>11179.948500000002</v>
      </c>
      <c r="U774" s="89" t="s">
        <v>156</v>
      </c>
      <c r="V774" s="91" t="s">
        <v>991</v>
      </c>
      <c r="W774" s="95" t="s">
        <v>101</v>
      </c>
      <c r="X774" s="91">
        <v>0</v>
      </c>
    </row>
    <row r="775" spans="1:24" ht="57">
      <c r="A775" s="26">
        <v>760</v>
      </c>
      <c r="B775" s="54" t="s">
        <v>321</v>
      </c>
      <c r="C775" s="89" t="s">
        <v>941</v>
      </c>
      <c r="D775" s="89" t="s">
        <v>35</v>
      </c>
      <c r="E775" s="89" t="s">
        <v>35</v>
      </c>
      <c r="F775" s="90" t="s">
        <v>211</v>
      </c>
      <c r="G775" s="91" t="s">
        <v>218</v>
      </c>
      <c r="H775" s="83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0" t="s">
        <v>326</v>
      </c>
      <c r="N775" s="91" t="s">
        <v>235</v>
      </c>
      <c r="O775" s="91" t="s">
        <v>120</v>
      </c>
      <c r="P775" s="57">
        <v>2</v>
      </c>
      <c r="Q775" s="57">
        <v>295</v>
      </c>
      <c r="R775" s="57">
        <f t="shared" si="117"/>
        <v>590</v>
      </c>
      <c r="S775" s="57">
        <f t="shared" si="118"/>
        <v>631.30000000000007</v>
      </c>
      <c r="T775" s="57">
        <f t="shared" si="119"/>
        <v>675.4910000000001</v>
      </c>
      <c r="U775" s="89" t="s">
        <v>549</v>
      </c>
      <c r="V775" s="91" t="s">
        <v>992</v>
      </c>
      <c r="W775" s="95" t="s">
        <v>101</v>
      </c>
      <c r="X775" s="91">
        <v>0</v>
      </c>
    </row>
    <row r="776" spans="1:24" ht="57">
      <c r="A776" s="26">
        <v>761</v>
      </c>
      <c r="B776" s="54" t="s">
        <v>321</v>
      </c>
      <c r="C776" s="89" t="s">
        <v>941</v>
      </c>
      <c r="D776" s="89" t="s">
        <v>35</v>
      </c>
      <c r="E776" s="89" t="s">
        <v>35</v>
      </c>
      <c r="F776" s="90" t="s">
        <v>211</v>
      </c>
      <c r="G776" s="91" t="s">
        <v>218</v>
      </c>
      <c r="H776" s="83" t="s">
        <v>242</v>
      </c>
      <c r="I776" s="62" t="s">
        <v>1099</v>
      </c>
      <c r="J776" s="62" t="s">
        <v>1099</v>
      </c>
      <c r="K776" s="62" t="s">
        <v>1099</v>
      </c>
      <c r="L776" s="62" t="s">
        <v>1099</v>
      </c>
      <c r="M776" s="90" t="s">
        <v>326</v>
      </c>
      <c r="N776" s="91" t="s">
        <v>235</v>
      </c>
      <c r="O776" s="91" t="s">
        <v>120</v>
      </c>
      <c r="P776" s="57">
        <v>2</v>
      </c>
      <c r="Q776" s="57">
        <v>277</v>
      </c>
      <c r="R776" s="57">
        <f t="shared" si="117"/>
        <v>554</v>
      </c>
      <c r="S776" s="57">
        <f t="shared" si="118"/>
        <v>592.78000000000009</v>
      </c>
      <c r="T776" s="57">
        <f t="shared" si="119"/>
        <v>634.27460000000008</v>
      </c>
      <c r="U776" s="89" t="s">
        <v>156</v>
      </c>
      <c r="V776" s="91" t="s">
        <v>991</v>
      </c>
      <c r="W776" s="95" t="s">
        <v>101</v>
      </c>
      <c r="X776" s="91">
        <v>0</v>
      </c>
    </row>
    <row r="777" spans="1:24" ht="57">
      <c r="A777" s="26">
        <v>762</v>
      </c>
      <c r="B777" s="54" t="s">
        <v>321</v>
      </c>
      <c r="C777" s="89" t="s">
        <v>941</v>
      </c>
      <c r="D777" s="89" t="s">
        <v>35</v>
      </c>
      <c r="E777" s="89" t="s">
        <v>35</v>
      </c>
      <c r="F777" s="90" t="s">
        <v>211</v>
      </c>
      <c r="G777" s="91" t="s">
        <v>218</v>
      </c>
      <c r="H777" s="83" t="s">
        <v>242</v>
      </c>
      <c r="I777" s="62" t="s">
        <v>1100</v>
      </c>
      <c r="J777" s="62" t="s">
        <v>1100</v>
      </c>
      <c r="K777" s="62" t="s">
        <v>1100</v>
      </c>
      <c r="L777" s="62" t="s">
        <v>1100</v>
      </c>
      <c r="M777" s="90" t="s">
        <v>326</v>
      </c>
      <c r="N777" s="91" t="s">
        <v>235</v>
      </c>
      <c r="O777" s="91" t="s">
        <v>120</v>
      </c>
      <c r="P777" s="57">
        <v>3</v>
      </c>
      <c r="Q777" s="57">
        <v>65</v>
      </c>
      <c r="R777" s="57">
        <f t="shared" si="117"/>
        <v>195</v>
      </c>
      <c r="S777" s="57">
        <f t="shared" si="118"/>
        <v>208.65</v>
      </c>
      <c r="T777" s="57">
        <f t="shared" si="119"/>
        <v>223.25550000000001</v>
      </c>
      <c r="U777" s="89" t="s">
        <v>156</v>
      </c>
      <c r="V777" s="91" t="s">
        <v>991</v>
      </c>
      <c r="W777" s="95" t="s">
        <v>101</v>
      </c>
      <c r="X777" s="91">
        <v>0</v>
      </c>
    </row>
    <row r="778" spans="1:24" ht="57">
      <c r="A778" s="26">
        <v>763</v>
      </c>
      <c r="B778" s="54" t="s">
        <v>321</v>
      </c>
      <c r="C778" s="89" t="s">
        <v>941</v>
      </c>
      <c r="D778" s="89" t="s">
        <v>35</v>
      </c>
      <c r="E778" s="89" t="s">
        <v>35</v>
      </c>
      <c r="F778" s="90" t="s">
        <v>211</v>
      </c>
      <c r="G778" s="91" t="s">
        <v>218</v>
      </c>
      <c r="H778" s="83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0" t="s">
        <v>326</v>
      </c>
      <c r="N778" s="91" t="s">
        <v>235</v>
      </c>
      <c r="O778" s="91" t="s">
        <v>120</v>
      </c>
      <c r="P778" s="57">
        <v>20</v>
      </c>
      <c r="Q778" s="57">
        <v>55</v>
      </c>
      <c r="R778" s="57">
        <f t="shared" si="117"/>
        <v>1100</v>
      </c>
      <c r="S778" s="57">
        <f t="shared" si="118"/>
        <v>1177</v>
      </c>
      <c r="T778" s="57">
        <f t="shared" si="119"/>
        <v>1259.3900000000001</v>
      </c>
      <c r="U778" s="89" t="s">
        <v>549</v>
      </c>
      <c r="V778" s="91" t="s">
        <v>992</v>
      </c>
      <c r="W778" s="95" t="s">
        <v>101</v>
      </c>
      <c r="X778" s="91">
        <v>0</v>
      </c>
    </row>
    <row r="779" spans="1:24" ht="57">
      <c r="A779" s="26">
        <v>764</v>
      </c>
      <c r="B779" s="54" t="s">
        <v>321</v>
      </c>
      <c r="C779" s="89" t="s">
        <v>941</v>
      </c>
      <c r="D779" s="89" t="s">
        <v>35</v>
      </c>
      <c r="E779" s="89" t="s">
        <v>35</v>
      </c>
      <c r="F779" s="90" t="s">
        <v>211</v>
      </c>
      <c r="G779" s="91" t="s">
        <v>218</v>
      </c>
      <c r="H779" s="83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0" t="s">
        <v>326</v>
      </c>
      <c r="N779" s="91" t="s">
        <v>235</v>
      </c>
      <c r="O779" s="91" t="s">
        <v>120</v>
      </c>
      <c r="P779" s="57">
        <v>10</v>
      </c>
      <c r="Q779" s="57">
        <v>60</v>
      </c>
      <c r="R779" s="57">
        <f t="shared" si="117"/>
        <v>600</v>
      </c>
      <c r="S779" s="57">
        <f t="shared" si="118"/>
        <v>642</v>
      </c>
      <c r="T779" s="57">
        <f t="shared" si="119"/>
        <v>686.94</v>
      </c>
      <c r="U779" s="89" t="s">
        <v>153</v>
      </c>
      <c r="V779" s="91" t="s">
        <v>993</v>
      </c>
      <c r="W779" s="95" t="s">
        <v>101</v>
      </c>
      <c r="X779" s="91">
        <v>0</v>
      </c>
    </row>
    <row r="780" spans="1:24" ht="57">
      <c r="A780" s="26">
        <v>765</v>
      </c>
      <c r="B780" s="54" t="s">
        <v>321</v>
      </c>
      <c r="C780" s="89" t="s">
        <v>941</v>
      </c>
      <c r="D780" s="89" t="s">
        <v>35</v>
      </c>
      <c r="E780" s="89" t="s">
        <v>35</v>
      </c>
      <c r="F780" s="90" t="s">
        <v>211</v>
      </c>
      <c r="G780" s="91" t="s">
        <v>218</v>
      </c>
      <c r="H780" s="83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0" t="s">
        <v>326</v>
      </c>
      <c r="N780" s="91" t="s">
        <v>235</v>
      </c>
      <c r="O780" s="91" t="s">
        <v>120</v>
      </c>
      <c r="P780" s="57">
        <v>10</v>
      </c>
      <c r="Q780" s="57">
        <v>58</v>
      </c>
      <c r="R780" s="57">
        <f t="shared" si="117"/>
        <v>580</v>
      </c>
      <c r="S780" s="57">
        <f t="shared" si="118"/>
        <v>620.6</v>
      </c>
      <c r="T780" s="57">
        <f t="shared" si="119"/>
        <v>664.04200000000003</v>
      </c>
      <c r="U780" s="89" t="s">
        <v>156</v>
      </c>
      <c r="V780" s="91" t="s">
        <v>991</v>
      </c>
      <c r="W780" s="95" t="s">
        <v>101</v>
      </c>
      <c r="X780" s="91">
        <v>0</v>
      </c>
    </row>
    <row r="781" spans="1:24" ht="57">
      <c r="A781" s="26">
        <v>766</v>
      </c>
      <c r="B781" s="54" t="s">
        <v>321</v>
      </c>
      <c r="C781" s="89" t="s">
        <v>941</v>
      </c>
      <c r="D781" s="89" t="s">
        <v>35</v>
      </c>
      <c r="E781" s="89" t="s">
        <v>35</v>
      </c>
      <c r="F781" s="90" t="s">
        <v>211</v>
      </c>
      <c r="G781" s="91" t="s">
        <v>218</v>
      </c>
      <c r="H781" s="83" t="s">
        <v>242</v>
      </c>
      <c r="I781" s="62" t="s">
        <v>1101</v>
      </c>
      <c r="J781" s="62" t="s">
        <v>1101</v>
      </c>
      <c r="K781" s="62" t="s">
        <v>1101</v>
      </c>
      <c r="L781" s="62" t="s">
        <v>1101</v>
      </c>
      <c r="M781" s="90" t="s">
        <v>326</v>
      </c>
      <c r="N781" s="91" t="s">
        <v>235</v>
      </c>
      <c r="O781" s="91" t="s">
        <v>120</v>
      </c>
      <c r="P781" s="57">
        <v>10</v>
      </c>
      <c r="Q781" s="57">
        <v>70</v>
      </c>
      <c r="R781" s="57">
        <f t="shared" si="117"/>
        <v>700</v>
      </c>
      <c r="S781" s="57">
        <f t="shared" si="118"/>
        <v>749</v>
      </c>
      <c r="T781" s="57">
        <f t="shared" si="119"/>
        <v>801.43000000000006</v>
      </c>
      <c r="U781" s="89" t="s">
        <v>159</v>
      </c>
      <c r="V781" s="91" t="s">
        <v>990</v>
      </c>
      <c r="W781" s="95" t="s">
        <v>101</v>
      </c>
      <c r="X781" s="91">
        <v>0</v>
      </c>
    </row>
    <row r="782" spans="1:24" ht="57">
      <c r="A782" s="26">
        <v>768</v>
      </c>
      <c r="B782" s="54" t="s">
        <v>321</v>
      </c>
      <c r="C782" s="89" t="s">
        <v>941</v>
      </c>
      <c r="D782" s="89" t="s">
        <v>35</v>
      </c>
      <c r="E782" s="89" t="s">
        <v>35</v>
      </c>
      <c r="F782" s="90" t="s">
        <v>211</v>
      </c>
      <c r="G782" s="91" t="s">
        <v>218</v>
      </c>
      <c r="H782" s="83" t="s">
        <v>242</v>
      </c>
      <c r="I782" s="62" t="s">
        <v>1102</v>
      </c>
      <c r="J782" s="62" t="s">
        <v>1102</v>
      </c>
      <c r="K782" s="62" t="s">
        <v>1102</v>
      </c>
      <c r="L782" s="62" t="s">
        <v>1102</v>
      </c>
      <c r="M782" s="90" t="s">
        <v>326</v>
      </c>
      <c r="N782" s="91" t="s">
        <v>235</v>
      </c>
      <c r="O782" s="91" t="s">
        <v>149</v>
      </c>
      <c r="P782" s="57">
        <v>20</v>
      </c>
      <c r="Q782" s="57">
        <v>1600</v>
      </c>
      <c r="R782" s="57">
        <f t="shared" si="117"/>
        <v>32000</v>
      </c>
      <c r="S782" s="57">
        <f t="shared" si="118"/>
        <v>34240</v>
      </c>
      <c r="T782" s="57">
        <f t="shared" si="119"/>
        <v>36636.800000000003</v>
      </c>
      <c r="U782" s="89" t="s">
        <v>549</v>
      </c>
      <c r="V782" s="91" t="s">
        <v>992</v>
      </c>
      <c r="W782" s="95" t="s">
        <v>101</v>
      </c>
      <c r="X782" s="91">
        <v>0</v>
      </c>
    </row>
    <row r="783" spans="1:24" ht="57">
      <c r="A783" s="26">
        <v>769</v>
      </c>
      <c r="B783" s="54" t="s">
        <v>321</v>
      </c>
      <c r="C783" s="89" t="s">
        <v>941</v>
      </c>
      <c r="D783" s="89" t="s">
        <v>35</v>
      </c>
      <c r="E783" s="89" t="s">
        <v>35</v>
      </c>
      <c r="F783" s="90" t="s">
        <v>211</v>
      </c>
      <c r="G783" s="91" t="s">
        <v>218</v>
      </c>
      <c r="H783" s="83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0" t="s">
        <v>326</v>
      </c>
      <c r="N783" s="91" t="s">
        <v>235</v>
      </c>
      <c r="O783" s="91" t="s">
        <v>120</v>
      </c>
      <c r="P783" s="57">
        <v>15</v>
      </c>
      <c r="Q783" s="57">
        <v>370</v>
      </c>
      <c r="R783" s="57">
        <f t="shared" si="117"/>
        <v>5550</v>
      </c>
      <c r="S783" s="57">
        <f t="shared" si="118"/>
        <v>5938.5</v>
      </c>
      <c r="T783" s="57">
        <f t="shared" si="119"/>
        <v>6354.1950000000006</v>
      </c>
      <c r="U783" s="89" t="s">
        <v>549</v>
      </c>
      <c r="V783" s="91" t="s">
        <v>992</v>
      </c>
      <c r="W783" s="95" t="s">
        <v>101</v>
      </c>
      <c r="X783" s="91">
        <v>0</v>
      </c>
    </row>
    <row r="784" spans="1:24" ht="57">
      <c r="A784" s="26">
        <v>770</v>
      </c>
      <c r="B784" s="54" t="s">
        <v>321</v>
      </c>
      <c r="C784" s="89" t="s">
        <v>941</v>
      </c>
      <c r="D784" s="89" t="s">
        <v>35</v>
      </c>
      <c r="E784" s="89" t="s">
        <v>35</v>
      </c>
      <c r="F784" s="90" t="s">
        <v>211</v>
      </c>
      <c r="G784" s="91" t="s">
        <v>218</v>
      </c>
      <c r="H784" s="83" t="s">
        <v>242</v>
      </c>
      <c r="I784" s="62" t="s">
        <v>1103</v>
      </c>
      <c r="J784" s="62" t="s">
        <v>1103</v>
      </c>
      <c r="K784" s="62" t="s">
        <v>1103</v>
      </c>
      <c r="L784" s="62" t="s">
        <v>1103</v>
      </c>
      <c r="M784" s="90" t="s">
        <v>326</v>
      </c>
      <c r="N784" s="91" t="s">
        <v>235</v>
      </c>
      <c r="O784" s="91" t="s">
        <v>120</v>
      </c>
      <c r="P784" s="57">
        <v>15</v>
      </c>
      <c r="Q784" s="57">
        <v>312</v>
      </c>
      <c r="R784" s="57">
        <f t="shared" ref="R784:R847" si="120">P784*Q784</f>
        <v>4680</v>
      </c>
      <c r="S784" s="57">
        <f t="shared" si="118"/>
        <v>5007.6000000000004</v>
      </c>
      <c r="T784" s="57">
        <f t="shared" si="119"/>
        <v>5358.1320000000005</v>
      </c>
      <c r="U784" s="89" t="s">
        <v>156</v>
      </c>
      <c r="V784" s="91" t="s">
        <v>991</v>
      </c>
      <c r="W784" s="95" t="s">
        <v>101</v>
      </c>
      <c r="X784" s="91">
        <v>0</v>
      </c>
    </row>
    <row r="785" spans="1:24" ht="57">
      <c r="A785" s="26">
        <v>771</v>
      </c>
      <c r="B785" s="54" t="s">
        <v>321</v>
      </c>
      <c r="C785" s="89" t="s">
        <v>941</v>
      </c>
      <c r="D785" s="89" t="s">
        <v>35</v>
      </c>
      <c r="E785" s="89" t="s">
        <v>35</v>
      </c>
      <c r="F785" s="90" t="s">
        <v>211</v>
      </c>
      <c r="G785" s="91" t="s">
        <v>218</v>
      </c>
      <c r="H785" s="83" t="s">
        <v>242</v>
      </c>
      <c r="I785" s="62" t="s">
        <v>1104</v>
      </c>
      <c r="J785" s="62" t="s">
        <v>1104</v>
      </c>
      <c r="K785" s="62" t="s">
        <v>1104</v>
      </c>
      <c r="L785" s="62" t="s">
        <v>1104</v>
      </c>
      <c r="M785" s="90" t="s">
        <v>326</v>
      </c>
      <c r="N785" s="91" t="s">
        <v>235</v>
      </c>
      <c r="O785" s="91" t="s">
        <v>120</v>
      </c>
      <c r="P785" s="57">
        <v>3</v>
      </c>
      <c r="Q785" s="57">
        <v>1050</v>
      </c>
      <c r="R785" s="57">
        <f t="shared" si="120"/>
        <v>3150</v>
      </c>
      <c r="S785" s="57">
        <f t="shared" si="118"/>
        <v>3370.5</v>
      </c>
      <c r="T785" s="57">
        <f t="shared" si="119"/>
        <v>3606.4350000000004</v>
      </c>
      <c r="U785" s="89" t="s">
        <v>549</v>
      </c>
      <c r="V785" s="91" t="s">
        <v>992</v>
      </c>
      <c r="W785" s="95" t="s">
        <v>101</v>
      </c>
      <c r="X785" s="91">
        <v>0</v>
      </c>
    </row>
    <row r="786" spans="1:24" ht="57">
      <c r="A786" s="26">
        <v>772</v>
      </c>
      <c r="B786" s="54" t="s">
        <v>321</v>
      </c>
      <c r="C786" s="89" t="s">
        <v>941</v>
      </c>
      <c r="D786" s="89" t="s">
        <v>35</v>
      </c>
      <c r="E786" s="89" t="s">
        <v>35</v>
      </c>
      <c r="F786" s="90" t="s">
        <v>211</v>
      </c>
      <c r="G786" s="91" t="s">
        <v>218</v>
      </c>
      <c r="H786" s="83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0" t="s">
        <v>326</v>
      </c>
      <c r="N786" s="91" t="s">
        <v>235</v>
      </c>
      <c r="O786" s="91" t="s">
        <v>120</v>
      </c>
      <c r="P786" s="57">
        <v>20</v>
      </c>
      <c r="Q786" s="57">
        <v>200</v>
      </c>
      <c r="R786" s="57">
        <f t="shared" si="120"/>
        <v>4000</v>
      </c>
      <c r="S786" s="57">
        <f t="shared" si="118"/>
        <v>4280</v>
      </c>
      <c r="T786" s="57">
        <f t="shared" si="119"/>
        <v>4579.6000000000004</v>
      </c>
      <c r="U786" s="89" t="s">
        <v>549</v>
      </c>
      <c r="V786" s="91" t="s">
        <v>992</v>
      </c>
      <c r="W786" s="95" t="s">
        <v>101</v>
      </c>
      <c r="X786" s="91">
        <v>0</v>
      </c>
    </row>
    <row r="787" spans="1:24" ht="57">
      <c r="A787" s="26">
        <v>773</v>
      </c>
      <c r="B787" s="54" t="s">
        <v>321</v>
      </c>
      <c r="C787" s="89" t="s">
        <v>941</v>
      </c>
      <c r="D787" s="89" t="s">
        <v>35</v>
      </c>
      <c r="E787" s="89" t="s">
        <v>35</v>
      </c>
      <c r="F787" s="90" t="s">
        <v>211</v>
      </c>
      <c r="G787" s="91" t="s">
        <v>218</v>
      </c>
      <c r="H787" s="83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0" t="s">
        <v>326</v>
      </c>
      <c r="N787" s="91" t="s">
        <v>235</v>
      </c>
      <c r="O787" s="91" t="s">
        <v>120</v>
      </c>
      <c r="P787" s="57">
        <v>20</v>
      </c>
      <c r="Q787" s="57">
        <v>160</v>
      </c>
      <c r="R787" s="57">
        <f t="shared" si="120"/>
        <v>3200</v>
      </c>
      <c r="S787" s="57">
        <f t="shared" si="118"/>
        <v>3424</v>
      </c>
      <c r="T787" s="57">
        <f t="shared" si="119"/>
        <v>3663.6800000000003</v>
      </c>
      <c r="U787" s="89" t="s">
        <v>153</v>
      </c>
      <c r="V787" s="91" t="s">
        <v>993</v>
      </c>
      <c r="W787" s="95" t="s">
        <v>101</v>
      </c>
      <c r="X787" s="91">
        <v>0</v>
      </c>
    </row>
    <row r="788" spans="1:24" ht="57">
      <c r="A788" s="26">
        <v>774</v>
      </c>
      <c r="B788" s="54" t="s">
        <v>321</v>
      </c>
      <c r="C788" s="89" t="s">
        <v>941</v>
      </c>
      <c r="D788" s="89" t="s">
        <v>35</v>
      </c>
      <c r="E788" s="89" t="s">
        <v>35</v>
      </c>
      <c r="F788" s="90" t="s">
        <v>211</v>
      </c>
      <c r="G788" s="91" t="s">
        <v>218</v>
      </c>
      <c r="H788" s="83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0" t="s">
        <v>326</v>
      </c>
      <c r="N788" s="91" t="s">
        <v>235</v>
      </c>
      <c r="O788" s="91" t="s">
        <v>120</v>
      </c>
      <c r="P788" s="57">
        <v>20</v>
      </c>
      <c r="Q788" s="57">
        <v>165</v>
      </c>
      <c r="R788" s="57">
        <f t="shared" si="120"/>
        <v>3300</v>
      </c>
      <c r="S788" s="57">
        <f t="shared" si="118"/>
        <v>3531</v>
      </c>
      <c r="T788" s="57">
        <f t="shared" si="119"/>
        <v>3778.17</v>
      </c>
      <c r="U788" s="89" t="s">
        <v>156</v>
      </c>
      <c r="V788" s="91" t="s">
        <v>991</v>
      </c>
      <c r="W788" s="95" t="s">
        <v>101</v>
      </c>
      <c r="X788" s="91">
        <v>0</v>
      </c>
    </row>
    <row r="789" spans="1:24" ht="57">
      <c r="A789" s="26">
        <v>775</v>
      </c>
      <c r="B789" s="54" t="s">
        <v>321</v>
      </c>
      <c r="C789" s="89" t="s">
        <v>941</v>
      </c>
      <c r="D789" s="89" t="s">
        <v>35</v>
      </c>
      <c r="E789" s="89" t="s">
        <v>35</v>
      </c>
      <c r="F789" s="90" t="s">
        <v>211</v>
      </c>
      <c r="G789" s="91" t="s">
        <v>218</v>
      </c>
      <c r="H789" s="83" t="s">
        <v>242</v>
      </c>
      <c r="I789" s="62" t="s">
        <v>1105</v>
      </c>
      <c r="J789" s="62" t="s">
        <v>1105</v>
      </c>
      <c r="K789" s="62" t="s">
        <v>1105</v>
      </c>
      <c r="L789" s="62" t="s">
        <v>1105</v>
      </c>
      <c r="M789" s="90" t="s">
        <v>326</v>
      </c>
      <c r="N789" s="91" t="s">
        <v>235</v>
      </c>
      <c r="O789" s="91" t="s">
        <v>120</v>
      </c>
      <c r="P789" s="57">
        <v>20</v>
      </c>
      <c r="Q789" s="57">
        <v>205.66</v>
      </c>
      <c r="R789" s="57">
        <f t="shared" si="120"/>
        <v>4113.2</v>
      </c>
      <c r="S789" s="57">
        <f t="shared" si="118"/>
        <v>4401.1239999999998</v>
      </c>
      <c r="T789" s="57">
        <f t="shared" si="119"/>
        <v>4709.2026800000003</v>
      </c>
      <c r="U789" s="89" t="s">
        <v>159</v>
      </c>
      <c r="V789" s="91" t="s">
        <v>990</v>
      </c>
      <c r="W789" s="95" t="s">
        <v>101</v>
      </c>
      <c r="X789" s="91">
        <v>0</v>
      </c>
    </row>
    <row r="790" spans="1:24" ht="57">
      <c r="A790" s="26">
        <v>776</v>
      </c>
      <c r="B790" s="54" t="s">
        <v>321</v>
      </c>
      <c r="C790" s="89" t="s">
        <v>941</v>
      </c>
      <c r="D790" s="89" t="s">
        <v>35</v>
      </c>
      <c r="E790" s="89" t="s">
        <v>35</v>
      </c>
      <c r="F790" s="90" t="s">
        <v>211</v>
      </c>
      <c r="G790" s="91" t="s">
        <v>218</v>
      </c>
      <c r="H790" s="83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0" t="s">
        <v>326</v>
      </c>
      <c r="N790" s="91" t="s">
        <v>235</v>
      </c>
      <c r="O790" s="91" t="s">
        <v>120</v>
      </c>
      <c r="P790" s="57">
        <v>5</v>
      </c>
      <c r="Q790" s="57">
        <v>1100</v>
      </c>
      <c r="R790" s="57">
        <f t="shared" si="120"/>
        <v>5500</v>
      </c>
      <c r="S790" s="57">
        <f t="shared" si="118"/>
        <v>5885</v>
      </c>
      <c r="T790" s="57">
        <f t="shared" si="119"/>
        <v>6296.9500000000007</v>
      </c>
      <c r="U790" s="89" t="s">
        <v>549</v>
      </c>
      <c r="V790" s="91" t="s">
        <v>992</v>
      </c>
      <c r="W790" s="95" t="s">
        <v>101</v>
      </c>
      <c r="X790" s="91">
        <v>0</v>
      </c>
    </row>
    <row r="791" spans="1:24" ht="57">
      <c r="A791" s="26">
        <v>777</v>
      </c>
      <c r="B791" s="54" t="s">
        <v>321</v>
      </c>
      <c r="C791" s="89" t="s">
        <v>941</v>
      </c>
      <c r="D791" s="89" t="s">
        <v>35</v>
      </c>
      <c r="E791" s="89" t="s">
        <v>35</v>
      </c>
      <c r="F791" s="90" t="s">
        <v>211</v>
      </c>
      <c r="G791" s="91" t="s">
        <v>218</v>
      </c>
      <c r="H791" s="83" t="s">
        <v>270</v>
      </c>
      <c r="I791" s="62" t="s">
        <v>1106</v>
      </c>
      <c r="J791" s="62" t="s">
        <v>1106</v>
      </c>
      <c r="K791" s="62" t="s">
        <v>1106</v>
      </c>
      <c r="L791" s="62" t="s">
        <v>1106</v>
      </c>
      <c r="M791" s="90" t="s">
        <v>326</v>
      </c>
      <c r="N791" s="91" t="s">
        <v>235</v>
      </c>
      <c r="O791" s="91" t="s">
        <v>120</v>
      </c>
      <c r="P791" s="57">
        <v>5</v>
      </c>
      <c r="Q791" s="57">
        <v>969</v>
      </c>
      <c r="R791" s="57">
        <f t="shared" si="120"/>
        <v>4845</v>
      </c>
      <c r="S791" s="57">
        <f t="shared" si="118"/>
        <v>5184.1500000000005</v>
      </c>
      <c r="T791" s="57">
        <f t="shared" si="119"/>
        <v>5547.040500000001</v>
      </c>
      <c r="U791" s="89" t="s">
        <v>153</v>
      </c>
      <c r="V791" s="91" t="s">
        <v>993</v>
      </c>
      <c r="W791" s="95" t="s">
        <v>101</v>
      </c>
      <c r="X791" s="91">
        <v>0</v>
      </c>
    </row>
    <row r="792" spans="1:24" ht="57">
      <c r="A792" s="26">
        <v>778</v>
      </c>
      <c r="B792" s="54" t="s">
        <v>321</v>
      </c>
      <c r="C792" s="89" t="s">
        <v>941</v>
      </c>
      <c r="D792" s="89" t="s">
        <v>35</v>
      </c>
      <c r="E792" s="89" t="s">
        <v>35</v>
      </c>
      <c r="F792" s="90" t="s">
        <v>211</v>
      </c>
      <c r="G792" s="91" t="s">
        <v>218</v>
      </c>
      <c r="H792" s="83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0" t="s">
        <v>326</v>
      </c>
      <c r="N792" s="91" t="s">
        <v>235</v>
      </c>
      <c r="O792" s="91" t="s">
        <v>120</v>
      </c>
      <c r="P792" s="57">
        <v>3</v>
      </c>
      <c r="Q792" s="57">
        <v>209</v>
      </c>
      <c r="R792" s="57">
        <f t="shared" si="120"/>
        <v>627</v>
      </c>
      <c r="S792" s="57">
        <f t="shared" si="118"/>
        <v>670.89</v>
      </c>
      <c r="T792" s="57">
        <f t="shared" si="119"/>
        <v>717.85230000000001</v>
      </c>
      <c r="U792" s="89" t="s">
        <v>153</v>
      </c>
      <c r="V792" s="91" t="s">
        <v>993</v>
      </c>
      <c r="W792" s="95" t="s">
        <v>101</v>
      </c>
      <c r="X792" s="91">
        <v>0</v>
      </c>
    </row>
    <row r="793" spans="1:24" ht="57">
      <c r="A793" s="26">
        <v>779</v>
      </c>
      <c r="B793" s="54" t="s">
        <v>321</v>
      </c>
      <c r="C793" s="89" t="s">
        <v>941</v>
      </c>
      <c r="D793" s="89" t="s">
        <v>35</v>
      </c>
      <c r="E793" s="89" t="s">
        <v>35</v>
      </c>
      <c r="F793" s="90" t="s">
        <v>211</v>
      </c>
      <c r="G793" s="91" t="s">
        <v>218</v>
      </c>
      <c r="H793" s="83" t="s">
        <v>242</v>
      </c>
      <c r="I793" s="62" t="s">
        <v>1107</v>
      </c>
      <c r="J793" s="62" t="s">
        <v>1107</v>
      </c>
      <c r="K793" s="62" t="s">
        <v>1107</v>
      </c>
      <c r="L793" s="62" t="s">
        <v>1107</v>
      </c>
      <c r="M793" s="90" t="s">
        <v>326</v>
      </c>
      <c r="N793" s="91" t="s">
        <v>235</v>
      </c>
      <c r="O793" s="91" t="s">
        <v>120</v>
      </c>
      <c r="P793" s="57">
        <v>3</v>
      </c>
      <c r="Q793" s="57">
        <v>207</v>
      </c>
      <c r="R793" s="57">
        <f t="shared" si="120"/>
        <v>621</v>
      </c>
      <c r="S793" s="57">
        <f t="shared" si="118"/>
        <v>664.47</v>
      </c>
      <c r="T793" s="57">
        <f t="shared" si="119"/>
        <v>710.98290000000009</v>
      </c>
      <c r="U793" s="89" t="s">
        <v>156</v>
      </c>
      <c r="V793" s="91" t="s">
        <v>991</v>
      </c>
      <c r="W793" s="95" t="s">
        <v>101</v>
      </c>
      <c r="X793" s="91">
        <v>0</v>
      </c>
    </row>
    <row r="794" spans="1:24" ht="57">
      <c r="A794" s="26">
        <v>780</v>
      </c>
      <c r="B794" s="54" t="s">
        <v>321</v>
      </c>
      <c r="C794" s="89" t="s">
        <v>941</v>
      </c>
      <c r="D794" s="89" t="s">
        <v>35</v>
      </c>
      <c r="E794" s="89" t="s">
        <v>35</v>
      </c>
      <c r="F794" s="90" t="s">
        <v>211</v>
      </c>
      <c r="G794" s="91" t="s">
        <v>218</v>
      </c>
      <c r="H794" s="83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0" t="s">
        <v>326</v>
      </c>
      <c r="N794" s="91" t="s">
        <v>235</v>
      </c>
      <c r="O794" s="91" t="s">
        <v>120</v>
      </c>
      <c r="P794" s="57">
        <v>15</v>
      </c>
      <c r="Q794" s="57">
        <v>47</v>
      </c>
      <c r="R794" s="57">
        <f t="shared" si="120"/>
        <v>705</v>
      </c>
      <c r="S794" s="57">
        <f t="shared" si="118"/>
        <v>754.35</v>
      </c>
      <c r="T794" s="57">
        <f t="shared" si="119"/>
        <v>807.1545000000001</v>
      </c>
      <c r="U794" s="89" t="s">
        <v>549</v>
      </c>
      <c r="V794" s="91" t="s">
        <v>992</v>
      </c>
      <c r="W794" s="95" t="s">
        <v>101</v>
      </c>
      <c r="X794" s="91">
        <v>0</v>
      </c>
    </row>
    <row r="795" spans="1:24" ht="57">
      <c r="A795" s="26">
        <v>781</v>
      </c>
      <c r="B795" s="54" t="s">
        <v>321</v>
      </c>
      <c r="C795" s="89" t="s">
        <v>941</v>
      </c>
      <c r="D795" s="89" t="s">
        <v>35</v>
      </c>
      <c r="E795" s="89" t="s">
        <v>35</v>
      </c>
      <c r="F795" s="90" t="s">
        <v>211</v>
      </c>
      <c r="G795" s="91" t="s">
        <v>218</v>
      </c>
      <c r="H795" s="83" t="s">
        <v>242</v>
      </c>
      <c r="I795" s="62" t="s">
        <v>1108</v>
      </c>
      <c r="J795" s="62" t="s">
        <v>1108</v>
      </c>
      <c r="K795" s="62" t="s">
        <v>1108</v>
      </c>
      <c r="L795" s="62" t="s">
        <v>1108</v>
      </c>
      <c r="M795" s="90" t="s">
        <v>326</v>
      </c>
      <c r="N795" s="91" t="s">
        <v>235</v>
      </c>
      <c r="O795" s="91" t="s">
        <v>120</v>
      </c>
      <c r="P795" s="57">
        <v>15</v>
      </c>
      <c r="Q795" s="57">
        <v>48</v>
      </c>
      <c r="R795" s="57">
        <f t="shared" si="120"/>
        <v>720</v>
      </c>
      <c r="S795" s="57">
        <f t="shared" si="118"/>
        <v>770.40000000000009</v>
      </c>
      <c r="T795" s="57">
        <f t="shared" si="119"/>
        <v>824.3280000000002</v>
      </c>
      <c r="U795" s="89" t="s">
        <v>156</v>
      </c>
      <c r="V795" s="91" t="s">
        <v>991</v>
      </c>
      <c r="W795" s="95" t="s">
        <v>101</v>
      </c>
      <c r="X795" s="91">
        <v>0</v>
      </c>
    </row>
    <row r="796" spans="1:24" ht="57">
      <c r="A796" s="26">
        <v>782</v>
      </c>
      <c r="B796" s="54" t="s">
        <v>321</v>
      </c>
      <c r="C796" s="89" t="s">
        <v>941</v>
      </c>
      <c r="D796" s="89" t="s">
        <v>35</v>
      </c>
      <c r="E796" s="89" t="s">
        <v>35</v>
      </c>
      <c r="F796" s="90" t="s">
        <v>211</v>
      </c>
      <c r="G796" s="91" t="s">
        <v>218</v>
      </c>
      <c r="H796" s="83" t="s">
        <v>242</v>
      </c>
      <c r="I796" s="62" t="s">
        <v>1109</v>
      </c>
      <c r="J796" s="62" t="s">
        <v>1109</v>
      </c>
      <c r="K796" s="62" t="s">
        <v>1109</v>
      </c>
      <c r="L796" s="62" t="s">
        <v>1109</v>
      </c>
      <c r="M796" s="90" t="s">
        <v>326</v>
      </c>
      <c r="N796" s="91" t="s">
        <v>235</v>
      </c>
      <c r="O796" s="91" t="s">
        <v>120</v>
      </c>
      <c r="P796" s="57">
        <v>3</v>
      </c>
      <c r="Q796" s="57">
        <v>1100</v>
      </c>
      <c r="R796" s="57">
        <f t="shared" si="120"/>
        <v>3300</v>
      </c>
      <c r="S796" s="57">
        <f t="shared" si="118"/>
        <v>3531</v>
      </c>
      <c r="T796" s="57">
        <f t="shared" si="119"/>
        <v>3778.17</v>
      </c>
      <c r="U796" s="89" t="s">
        <v>549</v>
      </c>
      <c r="V796" s="91" t="s">
        <v>992</v>
      </c>
      <c r="W796" s="95" t="s">
        <v>101</v>
      </c>
      <c r="X796" s="91">
        <v>0</v>
      </c>
    </row>
    <row r="797" spans="1:24" ht="57">
      <c r="A797" s="26">
        <v>783</v>
      </c>
      <c r="B797" s="54" t="s">
        <v>321</v>
      </c>
      <c r="C797" s="89" t="s">
        <v>941</v>
      </c>
      <c r="D797" s="89" t="s">
        <v>35</v>
      </c>
      <c r="E797" s="89" t="s">
        <v>35</v>
      </c>
      <c r="F797" s="90" t="s">
        <v>211</v>
      </c>
      <c r="G797" s="91" t="s">
        <v>218</v>
      </c>
      <c r="H797" s="83" t="s">
        <v>242</v>
      </c>
      <c r="I797" s="62" t="s">
        <v>1110</v>
      </c>
      <c r="J797" s="62" t="s">
        <v>1110</v>
      </c>
      <c r="K797" s="62" t="s">
        <v>1110</v>
      </c>
      <c r="L797" s="62" t="s">
        <v>1110</v>
      </c>
      <c r="M797" s="90" t="s">
        <v>326</v>
      </c>
      <c r="N797" s="91" t="s">
        <v>235</v>
      </c>
      <c r="O797" s="91" t="s">
        <v>120</v>
      </c>
      <c r="P797" s="57">
        <v>20</v>
      </c>
      <c r="Q797" s="57">
        <v>830</v>
      </c>
      <c r="R797" s="57">
        <f t="shared" si="120"/>
        <v>16600</v>
      </c>
      <c r="S797" s="57">
        <f t="shared" si="118"/>
        <v>17762</v>
      </c>
      <c r="T797" s="57">
        <f t="shared" si="119"/>
        <v>19005.34</v>
      </c>
      <c r="U797" s="89" t="s">
        <v>549</v>
      </c>
      <c r="V797" s="91" t="s">
        <v>992</v>
      </c>
      <c r="W797" s="95" t="s">
        <v>101</v>
      </c>
      <c r="X797" s="91">
        <v>0</v>
      </c>
    </row>
    <row r="798" spans="1:24" ht="57">
      <c r="A798" s="26">
        <v>784</v>
      </c>
      <c r="B798" s="54" t="s">
        <v>321</v>
      </c>
      <c r="C798" s="89" t="s">
        <v>941</v>
      </c>
      <c r="D798" s="89" t="s">
        <v>35</v>
      </c>
      <c r="E798" s="89" t="s">
        <v>35</v>
      </c>
      <c r="F798" s="90" t="s">
        <v>211</v>
      </c>
      <c r="G798" s="91" t="s">
        <v>218</v>
      </c>
      <c r="H798" s="83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0" t="s">
        <v>326</v>
      </c>
      <c r="N798" s="91" t="s">
        <v>235</v>
      </c>
      <c r="O798" s="91" t="s">
        <v>120</v>
      </c>
      <c r="P798" s="57">
        <v>15</v>
      </c>
      <c r="Q798" s="57">
        <v>140</v>
      </c>
      <c r="R798" s="57">
        <f t="shared" si="120"/>
        <v>2100</v>
      </c>
      <c r="S798" s="57">
        <f t="shared" si="118"/>
        <v>2247</v>
      </c>
      <c r="T798" s="57">
        <f t="shared" si="119"/>
        <v>2404.29</v>
      </c>
      <c r="U798" s="89" t="s">
        <v>549</v>
      </c>
      <c r="V798" s="91" t="s">
        <v>992</v>
      </c>
      <c r="W798" s="95" t="s">
        <v>101</v>
      </c>
      <c r="X798" s="91">
        <v>0</v>
      </c>
    </row>
    <row r="799" spans="1:24" ht="57">
      <c r="A799" s="26">
        <v>785</v>
      </c>
      <c r="B799" s="54" t="s">
        <v>321</v>
      </c>
      <c r="C799" s="89" t="s">
        <v>941</v>
      </c>
      <c r="D799" s="89" t="s">
        <v>35</v>
      </c>
      <c r="E799" s="89" t="s">
        <v>35</v>
      </c>
      <c r="F799" s="90" t="s">
        <v>211</v>
      </c>
      <c r="G799" s="91" t="s">
        <v>218</v>
      </c>
      <c r="H799" s="83" t="s">
        <v>270</v>
      </c>
      <c r="I799" s="62" t="s">
        <v>1111</v>
      </c>
      <c r="J799" s="62" t="s">
        <v>1111</v>
      </c>
      <c r="K799" s="62" t="s">
        <v>1111</v>
      </c>
      <c r="L799" s="62" t="s">
        <v>1111</v>
      </c>
      <c r="M799" s="90" t="s">
        <v>326</v>
      </c>
      <c r="N799" s="91" t="s">
        <v>235</v>
      </c>
      <c r="O799" s="91" t="s">
        <v>120</v>
      </c>
      <c r="P799" s="57">
        <v>15</v>
      </c>
      <c r="Q799" s="57">
        <v>114</v>
      </c>
      <c r="R799" s="57">
        <f t="shared" si="120"/>
        <v>1710</v>
      </c>
      <c r="S799" s="57">
        <f t="shared" si="118"/>
        <v>1829.7</v>
      </c>
      <c r="T799" s="57">
        <f t="shared" si="119"/>
        <v>1957.7790000000002</v>
      </c>
      <c r="U799" s="89" t="s">
        <v>156</v>
      </c>
      <c r="V799" s="91" t="s">
        <v>991</v>
      </c>
      <c r="W799" s="95" t="s">
        <v>101</v>
      </c>
      <c r="X799" s="91">
        <v>0</v>
      </c>
    </row>
    <row r="800" spans="1:24" ht="57">
      <c r="A800" s="26">
        <v>786</v>
      </c>
      <c r="B800" s="54" t="s">
        <v>321</v>
      </c>
      <c r="C800" s="89" t="s">
        <v>941</v>
      </c>
      <c r="D800" s="89" t="s">
        <v>35</v>
      </c>
      <c r="E800" s="89" t="s">
        <v>35</v>
      </c>
      <c r="F800" s="90" t="s">
        <v>211</v>
      </c>
      <c r="G800" s="91" t="s">
        <v>218</v>
      </c>
      <c r="H800" s="83" t="s">
        <v>270</v>
      </c>
      <c r="I800" s="62" t="s">
        <v>1112</v>
      </c>
      <c r="J800" s="62" t="s">
        <v>1112</v>
      </c>
      <c r="K800" s="62" t="s">
        <v>1112</v>
      </c>
      <c r="L800" s="62" t="s">
        <v>1112</v>
      </c>
      <c r="M800" s="90" t="s">
        <v>326</v>
      </c>
      <c r="N800" s="91" t="s">
        <v>235</v>
      </c>
      <c r="O800" s="91" t="s">
        <v>120</v>
      </c>
      <c r="P800" s="57">
        <v>20</v>
      </c>
      <c r="Q800" s="57">
        <v>66</v>
      </c>
      <c r="R800" s="57">
        <f t="shared" si="120"/>
        <v>1320</v>
      </c>
      <c r="S800" s="57">
        <f t="shared" si="118"/>
        <v>1412.4</v>
      </c>
      <c r="T800" s="57">
        <f t="shared" si="119"/>
        <v>1511.2680000000003</v>
      </c>
      <c r="U800" s="89" t="s">
        <v>153</v>
      </c>
      <c r="V800" s="91" t="s">
        <v>993</v>
      </c>
      <c r="W800" s="95" t="s">
        <v>101</v>
      </c>
      <c r="X800" s="91">
        <v>0</v>
      </c>
    </row>
    <row r="801" spans="1:24" ht="57">
      <c r="A801" s="26">
        <v>787</v>
      </c>
      <c r="B801" s="54" t="s">
        <v>321</v>
      </c>
      <c r="C801" s="89" t="s">
        <v>941</v>
      </c>
      <c r="D801" s="89" t="s">
        <v>35</v>
      </c>
      <c r="E801" s="89" t="s">
        <v>35</v>
      </c>
      <c r="F801" s="90" t="s">
        <v>211</v>
      </c>
      <c r="G801" s="91" t="s">
        <v>218</v>
      </c>
      <c r="H801" s="83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0" t="s">
        <v>326</v>
      </c>
      <c r="N801" s="91" t="s">
        <v>235</v>
      </c>
      <c r="O801" s="91" t="s">
        <v>120</v>
      </c>
      <c r="P801" s="57">
        <v>10</v>
      </c>
      <c r="Q801" s="57">
        <v>320</v>
      </c>
      <c r="R801" s="57">
        <f t="shared" si="120"/>
        <v>3200</v>
      </c>
      <c r="S801" s="57">
        <f t="shared" si="118"/>
        <v>3424</v>
      </c>
      <c r="T801" s="57">
        <f t="shared" si="119"/>
        <v>3663.6800000000003</v>
      </c>
      <c r="U801" s="89" t="s">
        <v>549</v>
      </c>
      <c r="V801" s="91" t="s">
        <v>992</v>
      </c>
      <c r="W801" s="95" t="s">
        <v>101</v>
      </c>
      <c r="X801" s="91">
        <v>0</v>
      </c>
    </row>
    <row r="802" spans="1:24" ht="57">
      <c r="A802" s="26">
        <v>788</v>
      </c>
      <c r="B802" s="54" t="s">
        <v>321</v>
      </c>
      <c r="C802" s="89" t="s">
        <v>941</v>
      </c>
      <c r="D802" s="89" t="s">
        <v>35</v>
      </c>
      <c r="E802" s="89" t="s">
        <v>35</v>
      </c>
      <c r="F802" s="90" t="s">
        <v>211</v>
      </c>
      <c r="G802" s="91" t="s">
        <v>218</v>
      </c>
      <c r="H802" s="83" t="s">
        <v>241</v>
      </c>
      <c r="I802" s="62" t="s">
        <v>1113</v>
      </c>
      <c r="J802" s="62" t="s">
        <v>1113</v>
      </c>
      <c r="K802" s="62" t="s">
        <v>1113</v>
      </c>
      <c r="L802" s="62" t="s">
        <v>1113</v>
      </c>
      <c r="M802" s="90" t="s">
        <v>326</v>
      </c>
      <c r="N802" s="91" t="s">
        <v>235</v>
      </c>
      <c r="O802" s="91" t="s">
        <v>120</v>
      </c>
      <c r="P802" s="57">
        <v>10</v>
      </c>
      <c r="Q802" s="57">
        <v>317</v>
      </c>
      <c r="R802" s="57">
        <f t="shared" si="120"/>
        <v>3170</v>
      </c>
      <c r="S802" s="57">
        <f t="shared" si="118"/>
        <v>3391.9</v>
      </c>
      <c r="T802" s="57">
        <f t="shared" si="119"/>
        <v>3629.3330000000001</v>
      </c>
      <c r="U802" s="89" t="s">
        <v>153</v>
      </c>
      <c r="V802" s="91" t="s">
        <v>993</v>
      </c>
      <c r="W802" s="95" t="s">
        <v>101</v>
      </c>
      <c r="X802" s="91">
        <v>0</v>
      </c>
    </row>
    <row r="803" spans="1:24" ht="57">
      <c r="A803" s="26">
        <v>789</v>
      </c>
      <c r="B803" s="54" t="s">
        <v>321</v>
      </c>
      <c r="C803" s="89" t="s">
        <v>941</v>
      </c>
      <c r="D803" s="89" t="s">
        <v>35</v>
      </c>
      <c r="E803" s="89" t="s">
        <v>35</v>
      </c>
      <c r="F803" s="90" t="s">
        <v>211</v>
      </c>
      <c r="G803" s="91" t="s">
        <v>218</v>
      </c>
      <c r="H803" s="83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0" t="s">
        <v>326</v>
      </c>
      <c r="N803" s="91" t="s">
        <v>235</v>
      </c>
      <c r="O803" s="91" t="s">
        <v>149</v>
      </c>
      <c r="P803" s="57">
        <v>10</v>
      </c>
      <c r="Q803" s="57">
        <v>400</v>
      </c>
      <c r="R803" s="57">
        <f t="shared" si="120"/>
        <v>4000</v>
      </c>
      <c r="S803" s="57">
        <f t="shared" si="118"/>
        <v>4280</v>
      </c>
      <c r="T803" s="57">
        <f t="shared" si="119"/>
        <v>4579.6000000000004</v>
      </c>
      <c r="U803" s="89" t="s">
        <v>549</v>
      </c>
      <c r="V803" s="91" t="s">
        <v>992</v>
      </c>
      <c r="W803" s="95" t="s">
        <v>101</v>
      </c>
      <c r="X803" s="91">
        <v>0</v>
      </c>
    </row>
    <row r="804" spans="1:24" ht="57">
      <c r="A804" s="26">
        <v>790</v>
      </c>
      <c r="B804" s="54" t="s">
        <v>321</v>
      </c>
      <c r="C804" s="89" t="s">
        <v>941</v>
      </c>
      <c r="D804" s="89" t="s">
        <v>35</v>
      </c>
      <c r="E804" s="89" t="s">
        <v>35</v>
      </c>
      <c r="F804" s="90" t="s">
        <v>211</v>
      </c>
      <c r="G804" s="91" t="s">
        <v>218</v>
      </c>
      <c r="H804" s="83" t="s">
        <v>241</v>
      </c>
      <c r="I804" s="62" t="s">
        <v>1114</v>
      </c>
      <c r="J804" s="62" t="s">
        <v>1114</v>
      </c>
      <c r="K804" s="62" t="s">
        <v>1114</v>
      </c>
      <c r="L804" s="62" t="s">
        <v>1114</v>
      </c>
      <c r="M804" s="90" t="s">
        <v>326</v>
      </c>
      <c r="N804" s="91" t="s">
        <v>235</v>
      </c>
      <c r="O804" s="91" t="s">
        <v>149</v>
      </c>
      <c r="P804" s="57">
        <v>10</v>
      </c>
      <c r="Q804" s="57">
        <v>357</v>
      </c>
      <c r="R804" s="57">
        <f t="shared" si="120"/>
        <v>3570</v>
      </c>
      <c r="S804" s="57">
        <f t="shared" si="118"/>
        <v>3819.9</v>
      </c>
      <c r="T804" s="57">
        <f t="shared" si="119"/>
        <v>4087.2930000000001</v>
      </c>
      <c r="U804" s="89" t="s">
        <v>153</v>
      </c>
      <c r="V804" s="91" t="s">
        <v>993</v>
      </c>
      <c r="W804" s="95" t="s">
        <v>101</v>
      </c>
      <c r="X804" s="91">
        <v>0</v>
      </c>
    </row>
    <row r="805" spans="1:24" ht="57">
      <c r="A805" s="26">
        <v>791</v>
      </c>
      <c r="B805" s="54" t="s">
        <v>321</v>
      </c>
      <c r="C805" s="89" t="s">
        <v>941</v>
      </c>
      <c r="D805" s="89" t="s">
        <v>35</v>
      </c>
      <c r="E805" s="89" t="s">
        <v>35</v>
      </c>
      <c r="F805" s="90" t="s">
        <v>211</v>
      </c>
      <c r="G805" s="91" t="s">
        <v>218</v>
      </c>
      <c r="H805" s="83" t="s">
        <v>242</v>
      </c>
      <c r="I805" s="62" t="s">
        <v>1115</v>
      </c>
      <c r="J805" s="62" t="s">
        <v>1115</v>
      </c>
      <c r="K805" s="62" t="s">
        <v>1115</v>
      </c>
      <c r="L805" s="62" t="s">
        <v>1115</v>
      </c>
      <c r="M805" s="90" t="s">
        <v>326</v>
      </c>
      <c r="N805" s="91" t="s">
        <v>235</v>
      </c>
      <c r="O805" s="91" t="s">
        <v>149</v>
      </c>
      <c r="P805" s="57">
        <v>10</v>
      </c>
      <c r="Q805" s="57">
        <v>49</v>
      </c>
      <c r="R805" s="57">
        <f t="shared" si="120"/>
        <v>490</v>
      </c>
      <c r="S805" s="57">
        <f t="shared" si="118"/>
        <v>524.30000000000007</v>
      </c>
      <c r="T805" s="57">
        <f t="shared" si="119"/>
        <v>561.00100000000009</v>
      </c>
      <c r="U805" s="89" t="s">
        <v>156</v>
      </c>
      <c r="V805" s="91" t="s">
        <v>991</v>
      </c>
      <c r="W805" s="95" t="s">
        <v>101</v>
      </c>
      <c r="X805" s="91">
        <v>0</v>
      </c>
    </row>
    <row r="806" spans="1:24" ht="57">
      <c r="A806" s="26">
        <v>792</v>
      </c>
      <c r="B806" s="54" t="s">
        <v>321</v>
      </c>
      <c r="C806" s="89" t="s">
        <v>941</v>
      </c>
      <c r="D806" s="89" t="s">
        <v>35</v>
      </c>
      <c r="E806" s="89" t="s">
        <v>35</v>
      </c>
      <c r="F806" s="90" t="s">
        <v>211</v>
      </c>
      <c r="G806" s="91" t="s">
        <v>218</v>
      </c>
      <c r="H806" s="83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0" t="s">
        <v>326</v>
      </c>
      <c r="N806" s="91" t="s">
        <v>235</v>
      </c>
      <c r="O806" s="91" t="s">
        <v>120</v>
      </c>
      <c r="P806" s="57">
        <v>10</v>
      </c>
      <c r="Q806" s="57">
        <v>260</v>
      </c>
      <c r="R806" s="57">
        <f t="shared" si="120"/>
        <v>2600</v>
      </c>
      <c r="S806" s="57">
        <f t="shared" si="118"/>
        <v>2782</v>
      </c>
      <c r="T806" s="57">
        <f t="shared" si="119"/>
        <v>2976.7400000000002</v>
      </c>
      <c r="U806" s="89" t="s">
        <v>549</v>
      </c>
      <c r="V806" s="91" t="s">
        <v>992</v>
      </c>
      <c r="W806" s="95" t="s">
        <v>101</v>
      </c>
      <c r="X806" s="91">
        <v>0</v>
      </c>
    </row>
    <row r="807" spans="1:24" ht="57">
      <c r="A807" s="26">
        <v>793</v>
      </c>
      <c r="B807" s="54" t="s">
        <v>321</v>
      </c>
      <c r="C807" s="89" t="s">
        <v>941</v>
      </c>
      <c r="D807" s="89" t="s">
        <v>35</v>
      </c>
      <c r="E807" s="89" t="s">
        <v>35</v>
      </c>
      <c r="F807" s="90" t="s">
        <v>211</v>
      </c>
      <c r="G807" s="91" t="s">
        <v>218</v>
      </c>
      <c r="H807" s="83" t="s">
        <v>242</v>
      </c>
      <c r="I807" s="62" t="s">
        <v>1116</v>
      </c>
      <c r="J807" s="62" t="s">
        <v>1116</v>
      </c>
      <c r="K807" s="62" t="s">
        <v>1116</v>
      </c>
      <c r="L807" s="62" t="s">
        <v>1116</v>
      </c>
      <c r="M807" s="90" t="s">
        <v>326</v>
      </c>
      <c r="N807" s="91" t="s">
        <v>235</v>
      </c>
      <c r="O807" s="91" t="s">
        <v>120</v>
      </c>
      <c r="P807" s="57">
        <v>10</v>
      </c>
      <c r="Q807" s="57">
        <v>233</v>
      </c>
      <c r="R807" s="57">
        <f t="shared" si="120"/>
        <v>2330</v>
      </c>
      <c r="S807" s="57">
        <f t="shared" si="118"/>
        <v>2493.1000000000004</v>
      </c>
      <c r="T807" s="57">
        <f t="shared" si="119"/>
        <v>2667.6170000000006</v>
      </c>
      <c r="U807" s="89" t="s">
        <v>156</v>
      </c>
      <c r="V807" s="91" t="s">
        <v>991</v>
      </c>
      <c r="W807" s="95" t="s">
        <v>101</v>
      </c>
      <c r="X807" s="91">
        <v>0</v>
      </c>
    </row>
    <row r="808" spans="1:24" ht="57">
      <c r="A808" s="26">
        <v>794</v>
      </c>
      <c r="B808" s="54" t="s">
        <v>321</v>
      </c>
      <c r="C808" s="89" t="s">
        <v>941</v>
      </c>
      <c r="D808" s="89" t="s">
        <v>35</v>
      </c>
      <c r="E808" s="89" t="s">
        <v>35</v>
      </c>
      <c r="F808" s="90" t="s">
        <v>211</v>
      </c>
      <c r="G808" s="91" t="s">
        <v>218</v>
      </c>
      <c r="H808" s="83" t="s">
        <v>242</v>
      </c>
      <c r="I808" s="62" t="s">
        <v>1117</v>
      </c>
      <c r="J808" s="62" t="s">
        <v>1117</v>
      </c>
      <c r="K808" s="62" t="s">
        <v>1117</v>
      </c>
      <c r="L808" s="62" t="s">
        <v>1117</v>
      </c>
      <c r="M808" s="90" t="s">
        <v>326</v>
      </c>
      <c r="N808" s="91" t="s">
        <v>235</v>
      </c>
      <c r="O808" s="91" t="s">
        <v>120</v>
      </c>
      <c r="P808" s="57">
        <v>5</v>
      </c>
      <c r="Q808" s="57">
        <v>323</v>
      </c>
      <c r="R808" s="57">
        <f t="shared" si="120"/>
        <v>1615</v>
      </c>
      <c r="S808" s="57">
        <f t="shared" si="118"/>
        <v>1728.0500000000002</v>
      </c>
      <c r="T808" s="57">
        <f t="shared" si="119"/>
        <v>1849.0135000000002</v>
      </c>
      <c r="U808" s="89" t="s">
        <v>156</v>
      </c>
      <c r="V808" s="91" t="s">
        <v>991</v>
      </c>
      <c r="W808" s="95" t="s">
        <v>101</v>
      </c>
      <c r="X808" s="91">
        <v>0</v>
      </c>
    </row>
    <row r="809" spans="1:24" ht="57">
      <c r="A809" s="26">
        <v>795</v>
      </c>
      <c r="B809" s="54" t="s">
        <v>321</v>
      </c>
      <c r="C809" s="89" t="s">
        <v>941</v>
      </c>
      <c r="D809" s="89" t="s">
        <v>35</v>
      </c>
      <c r="E809" s="89" t="s">
        <v>35</v>
      </c>
      <c r="F809" s="90" t="s">
        <v>211</v>
      </c>
      <c r="G809" s="91" t="s">
        <v>218</v>
      </c>
      <c r="H809" s="83" t="s">
        <v>242</v>
      </c>
      <c r="I809" s="62" t="s">
        <v>1118</v>
      </c>
      <c r="J809" s="62" t="s">
        <v>1118</v>
      </c>
      <c r="K809" s="62" t="s">
        <v>1118</v>
      </c>
      <c r="L809" s="62" t="s">
        <v>1118</v>
      </c>
      <c r="M809" s="90" t="s">
        <v>326</v>
      </c>
      <c r="N809" s="91" t="s">
        <v>235</v>
      </c>
      <c r="O809" s="91" t="s">
        <v>149</v>
      </c>
      <c r="P809" s="57">
        <v>5</v>
      </c>
      <c r="Q809" s="57">
        <v>90</v>
      </c>
      <c r="R809" s="57">
        <f t="shared" si="120"/>
        <v>450</v>
      </c>
      <c r="S809" s="57">
        <f t="shared" ref="S809:S872" si="121">R809*1.07</f>
        <v>481.5</v>
      </c>
      <c r="T809" s="57">
        <f t="shared" si="119"/>
        <v>515.20500000000004</v>
      </c>
      <c r="U809" s="89" t="s">
        <v>153</v>
      </c>
      <c r="V809" s="91" t="s">
        <v>993</v>
      </c>
      <c r="W809" s="95" t="s">
        <v>101</v>
      </c>
      <c r="X809" s="91">
        <v>0</v>
      </c>
    </row>
    <row r="810" spans="1:24" ht="57">
      <c r="A810" s="26">
        <v>796</v>
      </c>
      <c r="B810" s="54" t="s">
        <v>321</v>
      </c>
      <c r="C810" s="89" t="s">
        <v>941</v>
      </c>
      <c r="D810" s="89" t="s">
        <v>35</v>
      </c>
      <c r="E810" s="89" t="s">
        <v>35</v>
      </c>
      <c r="F810" s="90" t="s">
        <v>211</v>
      </c>
      <c r="G810" s="91" t="s">
        <v>218</v>
      </c>
      <c r="H810" s="83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0" t="s">
        <v>326</v>
      </c>
      <c r="N810" s="91" t="s">
        <v>235</v>
      </c>
      <c r="O810" s="91" t="s">
        <v>149</v>
      </c>
      <c r="P810" s="57">
        <v>15</v>
      </c>
      <c r="Q810" s="57">
        <v>180</v>
      </c>
      <c r="R810" s="57">
        <f t="shared" si="120"/>
        <v>2700</v>
      </c>
      <c r="S810" s="57">
        <f t="shared" si="121"/>
        <v>2889</v>
      </c>
      <c r="T810" s="57">
        <f t="shared" si="119"/>
        <v>3091.23</v>
      </c>
      <c r="U810" s="89" t="s">
        <v>549</v>
      </c>
      <c r="V810" s="91" t="s">
        <v>992</v>
      </c>
      <c r="W810" s="95" t="s">
        <v>101</v>
      </c>
      <c r="X810" s="91">
        <v>0</v>
      </c>
    </row>
    <row r="811" spans="1:24" ht="57">
      <c r="A811" s="26">
        <v>797</v>
      </c>
      <c r="B811" s="54" t="s">
        <v>321</v>
      </c>
      <c r="C811" s="89" t="s">
        <v>941</v>
      </c>
      <c r="D811" s="89" t="s">
        <v>35</v>
      </c>
      <c r="E811" s="89" t="s">
        <v>35</v>
      </c>
      <c r="F811" s="90" t="s">
        <v>211</v>
      </c>
      <c r="G811" s="91" t="s">
        <v>218</v>
      </c>
      <c r="H811" s="83" t="s">
        <v>242</v>
      </c>
      <c r="I811" s="62" t="s">
        <v>1119</v>
      </c>
      <c r="J811" s="62" t="s">
        <v>1119</v>
      </c>
      <c r="K811" s="62" t="s">
        <v>1119</v>
      </c>
      <c r="L811" s="62" t="s">
        <v>1119</v>
      </c>
      <c r="M811" s="90" t="s">
        <v>326</v>
      </c>
      <c r="N811" s="91" t="s">
        <v>235</v>
      </c>
      <c r="O811" s="91" t="s">
        <v>149</v>
      </c>
      <c r="P811" s="57">
        <v>15</v>
      </c>
      <c r="Q811" s="57">
        <v>190</v>
      </c>
      <c r="R811" s="57">
        <f t="shared" si="120"/>
        <v>2850</v>
      </c>
      <c r="S811" s="57">
        <f t="shared" si="121"/>
        <v>3049.5</v>
      </c>
      <c r="T811" s="57">
        <f t="shared" si="119"/>
        <v>3262.9650000000001</v>
      </c>
      <c r="U811" s="89" t="s">
        <v>159</v>
      </c>
      <c r="V811" s="91" t="s">
        <v>990</v>
      </c>
      <c r="W811" s="95" t="s">
        <v>101</v>
      </c>
      <c r="X811" s="91">
        <v>0</v>
      </c>
    </row>
    <row r="812" spans="1:24" ht="57">
      <c r="A812" s="26">
        <v>798</v>
      </c>
      <c r="B812" s="54" t="s">
        <v>321</v>
      </c>
      <c r="C812" s="89" t="s">
        <v>941</v>
      </c>
      <c r="D812" s="89" t="s">
        <v>35</v>
      </c>
      <c r="E812" s="89" t="s">
        <v>35</v>
      </c>
      <c r="F812" s="90" t="s">
        <v>211</v>
      </c>
      <c r="G812" s="91" t="s">
        <v>218</v>
      </c>
      <c r="H812" s="83" t="s">
        <v>242</v>
      </c>
      <c r="I812" s="62" t="s">
        <v>1120</v>
      </c>
      <c r="J812" s="62" t="s">
        <v>1120</v>
      </c>
      <c r="K812" s="62" t="s">
        <v>1120</v>
      </c>
      <c r="L812" s="62" t="s">
        <v>1120</v>
      </c>
      <c r="M812" s="90" t="s">
        <v>326</v>
      </c>
      <c r="N812" s="91" t="s">
        <v>235</v>
      </c>
      <c r="O812" s="91" t="s">
        <v>120</v>
      </c>
      <c r="P812" s="57">
        <v>2</v>
      </c>
      <c r="Q812" s="57">
        <v>1500</v>
      </c>
      <c r="R812" s="57">
        <f t="shared" si="120"/>
        <v>3000</v>
      </c>
      <c r="S812" s="57">
        <f t="shared" si="121"/>
        <v>3210</v>
      </c>
      <c r="T812" s="57">
        <f t="shared" si="119"/>
        <v>3434.7000000000003</v>
      </c>
      <c r="U812" s="89" t="s">
        <v>549</v>
      </c>
      <c r="V812" s="91" t="s">
        <v>992</v>
      </c>
      <c r="W812" s="95" t="s">
        <v>101</v>
      </c>
      <c r="X812" s="91">
        <v>0</v>
      </c>
    </row>
    <row r="813" spans="1:24" ht="57">
      <c r="A813" s="26">
        <v>799</v>
      </c>
      <c r="B813" s="54" t="s">
        <v>321</v>
      </c>
      <c r="C813" s="89" t="s">
        <v>941</v>
      </c>
      <c r="D813" s="89" t="s">
        <v>35</v>
      </c>
      <c r="E813" s="89" t="s">
        <v>35</v>
      </c>
      <c r="F813" s="90" t="s">
        <v>211</v>
      </c>
      <c r="G813" s="91" t="s">
        <v>218</v>
      </c>
      <c r="H813" s="83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0" t="s">
        <v>326</v>
      </c>
      <c r="N813" s="91" t="s">
        <v>235</v>
      </c>
      <c r="O813" s="91" t="s">
        <v>120</v>
      </c>
      <c r="P813" s="57">
        <v>40</v>
      </c>
      <c r="Q813" s="57">
        <v>170</v>
      </c>
      <c r="R813" s="57">
        <f t="shared" si="120"/>
        <v>6800</v>
      </c>
      <c r="S813" s="57">
        <f t="shared" si="121"/>
        <v>7276</v>
      </c>
      <c r="T813" s="57">
        <f t="shared" si="119"/>
        <v>7785.3200000000006</v>
      </c>
      <c r="U813" s="89" t="s">
        <v>549</v>
      </c>
      <c r="V813" s="91" t="s">
        <v>992</v>
      </c>
      <c r="W813" s="95" t="s">
        <v>101</v>
      </c>
      <c r="X813" s="91">
        <v>0</v>
      </c>
    </row>
    <row r="814" spans="1:24" ht="57">
      <c r="A814" s="26">
        <v>800</v>
      </c>
      <c r="B814" s="54" t="s">
        <v>321</v>
      </c>
      <c r="C814" s="89" t="s">
        <v>941</v>
      </c>
      <c r="D814" s="89" t="s">
        <v>35</v>
      </c>
      <c r="E814" s="89" t="s">
        <v>35</v>
      </c>
      <c r="F814" s="90" t="s">
        <v>211</v>
      </c>
      <c r="G814" s="91" t="s">
        <v>218</v>
      </c>
      <c r="H814" s="83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0" t="s">
        <v>326</v>
      </c>
      <c r="N814" s="91" t="s">
        <v>235</v>
      </c>
      <c r="O814" s="91" t="s">
        <v>120</v>
      </c>
      <c r="P814" s="57">
        <v>40</v>
      </c>
      <c r="Q814" s="57">
        <v>124</v>
      </c>
      <c r="R814" s="57">
        <f t="shared" si="120"/>
        <v>4960</v>
      </c>
      <c r="S814" s="57">
        <f t="shared" si="121"/>
        <v>5307.2000000000007</v>
      </c>
      <c r="T814" s="57">
        <f t="shared" si="119"/>
        <v>5678.7040000000015</v>
      </c>
      <c r="U814" s="89" t="s">
        <v>153</v>
      </c>
      <c r="V814" s="91" t="s">
        <v>993</v>
      </c>
      <c r="W814" s="95" t="s">
        <v>101</v>
      </c>
      <c r="X814" s="91">
        <v>0</v>
      </c>
    </row>
    <row r="815" spans="1:24" ht="57">
      <c r="A815" s="26">
        <v>801</v>
      </c>
      <c r="B815" s="54" t="s">
        <v>321</v>
      </c>
      <c r="C815" s="89" t="s">
        <v>941</v>
      </c>
      <c r="D815" s="89" t="s">
        <v>35</v>
      </c>
      <c r="E815" s="89" t="s">
        <v>35</v>
      </c>
      <c r="F815" s="90" t="s">
        <v>211</v>
      </c>
      <c r="G815" s="91" t="s">
        <v>218</v>
      </c>
      <c r="H815" s="83" t="s">
        <v>242</v>
      </c>
      <c r="I815" s="62" t="s">
        <v>1121</v>
      </c>
      <c r="J815" s="62" t="s">
        <v>1121</v>
      </c>
      <c r="K815" s="62" t="s">
        <v>1121</v>
      </c>
      <c r="L815" s="62" t="s">
        <v>1121</v>
      </c>
      <c r="M815" s="90" t="s">
        <v>326</v>
      </c>
      <c r="N815" s="91" t="s">
        <v>235</v>
      </c>
      <c r="O815" s="91" t="s">
        <v>120</v>
      </c>
      <c r="P815" s="57">
        <v>40</v>
      </c>
      <c r="Q815" s="57">
        <v>129</v>
      </c>
      <c r="R815" s="57">
        <f t="shared" si="120"/>
        <v>5160</v>
      </c>
      <c r="S815" s="57">
        <f t="shared" si="121"/>
        <v>5521.2000000000007</v>
      </c>
      <c r="T815" s="57">
        <f t="shared" si="119"/>
        <v>5907.6840000000011</v>
      </c>
      <c r="U815" s="89" t="s">
        <v>156</v>
      </c>
      <c r="V815" s="91" t="s">
        <v>991</v>
      </c>
      <c r="W815" s="95" t="s">
        <v>101</v>
      </c>
      <c r="X815" s="91">
        <v>0</v>
      </c>
    </row>
    <row r="816" spans="1:24" ht="57">
      <c r="A816" s="26">
        <v>802</v>
      </c>
      <c r="B816" s="54" t="s">
        <v>321</v>
      </c>
      <c r="C816" s="89" t="s">
        <v>941</v>
      </c>
      <c r="D816" s="89" t="s">
        <v>35</v>
      </c>
      <c r="E816" s="89" t="s">
        <v>35</v>
      </c>
      <c r="F816" s="90" t="s">
        <v>211</v>
      </c>
      <c r="G816" s="91" t="s">
        <v>218</v>
      </c>
      <c r="H816" s="83" t="s">
        <v>242</v>
      </c>
      <c r="I816" s="62" t="s">
        <v>1122</v>
      </c>
      <c r="J816" s="62" t="s">
        <v>1122</v>
      </c>
      <c r="K816" s="62" t="s">
        <v>1122</v>
      </c>
      <c r="L816" s="62" t="s">
        <v>1122</v>
      </c>
      <c r="M816" s="90" t="s">
        <v>326</v>
      </c>
      <c r="N816" s="91" t="s">
        <v>235</v>
      </c>
      <c r="O816" s="91" t="s">
        <v>120</v>
      </c>
      <c r="P816" s="57">
        <v>2</v>
      </c>
      <c r="Q816" s="57">
        <v>829</v>
      </c>
      <c r="R816" s="57">
        <f t="shared" si="120"/>
        <v>1658</v>
      </c>
      <c r="S816" s="57">
        <f t="shared" si="121"/>
        <v>1774.0600000000002</v>
      </c>
      <c r="T816" s="57">
        <f t="shared" si="119"/>
        <v>1898.2442000000003</v>
      </c>
      <c r="U816" s="89" t="s">
        <v>156</v>
      </c>
      <c r="V816" s="91" t="s">
        <v>991</v>
      </c>
      <c r="W816" s="95" t="s">
        <v>101</v>
      </c>
      <c r="X816" s="91">
        <v>0</v>
      </c>
    </row>
    <row r="817" spans="1:24" ht="57">
      <c r="A817" s="26">
        <v>803</v>
      </c>
      <c r="B817" s="54" t="s">
        <v>321</v>
      </c>
      <c r="C817" s="89" t="s">
        <v>941</v>
      </c>
      <c r="D817" s="89" t="s">
        <v>35</v>
      </c>
      <c r="E817" s="89" t="s">
        <v>35</v>
      </c>
      <c r="F817" s="90" t="s">
        <v>211</v>
      </c>
      <c r="G817" s="91" t="s">
        <v>218</v>
      </c>
      <c r="H817" s="83" t="s">
        <v>270</v>
      </c>
      <c r="I817" s="62" t="s">
        <v>1123</v>
      </c>
      <c r="J817" s="62" t="s">
        <v>1123</v>
      </c>
      <c r="K817" s="62" t="s">
        <v>1123</v>
      </c>
      <c r="L817" s="62" t="s">
        <v>1123</v>
      </c>
      <c r="M817" s="90" t="s">
        <v>326</v>
      </c>
      <c r="N817" s="91" t="s">
        <v>235</v>
      </c>
      <c r="O817" s="91" t="s">
        <v>149</v>
      </c>
      <c r="P817" s="57">
        <v>300</v>
      </c>
      <c r="Q817" s="57">
        <v>40</v>
      </c>
      <c r="R817" s="57">
        <f t="shared" si="120"/>
        <v>12000</v>
      </c>
      <c r="S817" s="57">
        <f t="shared" si="121"/>
        <v>12840</v>
      </c>
      <c r="T817" s="57">
        <f t="shared" si="119"/>
        <v>13738.800000000001</v>
      </c>
      <c r="U817" s="89" t="s">
        <v>549</v>
      </c>
      <c r="V817" s="91" t="s">
        <v>992</v>
      </c>
      <c r="W817" s="95" t="s">
        <v>101</v>
      </c>
      <c r="X817" s="91">
        <v>0</v>
      </c>
    </row>
    <row r="818" spans="1:24" ht="57">
      <c r="A818" s="26">
        <v>804</v>
      </c>
      <c r="B818" s="54" t="s">
        <v>321</v>
      </c>
      <c r="C818" s="89" t="s">
        <v>941</v>
      </c>
      <c r="D818" s="89" t="s">
        <v>35</v>
      </c>
      <c r="E818" s="89" t="s">
        <v>35</v>
      </c>
      <c r="F818" s="90" t="s">
        <v>211</v>
      </c>
      <c r="G818" s="91" t="s">
        <v>218</v>
      </c>
      <c r="H818" s="83" t="s">
        <v>242</v>
      </c>
      <c r="I818" s="62" t="s">
        <v>1124</v>
      </c>
      <c r="J818" s="62" t="s">
        <v>1124</v>
      </c>
      <c r="K818" s="62" t="s">
        <v>1124</v>
      </c>
      <c r="L818" s="62" t="s">
        <v>1124</v>
      </c>
      <c r="M818" s="90" t="s">
        <v>326</v>
      </c>
      <c r="N818" s="91" t="s">
        <v>235</v>
      </c>
      <c r="O818" s="91" t="s">
        <v>120</v>
      </c>
      <c r="P818" s="57">
        <v>10</v>
      </c>
      <c r="Q818" s="57">
        <v>74</v>
      </c>
      <c r="R818" s="57">
        <f t="shared" si="120"/>
        <v>740</v>
      </c>
      <c r="S818" s="57">
        <f t="shared" si="121"/>
        <v>791.80000000000007</v>
      </c>
      <c r="T818" s="57">
        <f t="shared" si="119"/>
        <v>847.22600000000011</v>
      </c>
      <c r="U818" s="89" t="s">
        <v>156</v>
      </c>
      <c r="V818" s="91" t="s">
        <v>991</v>
      </c>
      <c r="W818" s="95" t="s">
        <v>101</v>
      </c>
      <c r="X818" s="91">
        <v>0</v>
      </c>
    </row>
    <row r="819" spans="1:24" ht="57">
      <c r="A819" s="26">
        <v>805</v>
      </c>
      <c r="B819" s="54" t="s">
        <v>321</v>
      </c>
      <c r="C819" s="89" t="s">
        <v>941</v>
      </c>
      <c r="D819" s="89" t="s">
        <v>35</v>
      </c>
      <c r="E819" s="89" t="s">
        <v>35</v>
      </c>
      <c r="F819" s="90" t="s">
        <v>211</v>
      </c>
      <c r="G819" s="91" t="s">
        <v>218</v>
      </c>
      <c r="H819" s="83" t="s">
        <v>242</v>
      </c>
      <c r="I819" s="62" t="s">
        <v>1125</v>
      </c>
      <c r="J819" s="62" t="s">
        <v>1125</v>
      </c>
      <c r="K819" s="62" t="s">
        <v>1125</v>
      </c>
      <c r="L819" s="62" t="s">
        <v>1125</v>
      </c>
      <c r="M819" s="90" t="s">
        <v>326</v>
      </c>
      <c r="N819" s="91" t="s">
        <v>235</v>
      </c>
      <c r="O819" s="91" t="s">
        <v>120</v>
      </c>
      <c r="P819" s="57">
        <v>2</v>
      </c>
      <c r="Q819" s="57">
        <v>449</v>
      </c>
      <c r="R819" s="57">
        <f t="shared" si="120"/>
        <v>898</v>
      </c>
      <c r="S819" s="57">
        <f t="shared" si="121"/>
        <v>960.86</v>
      </c>
      <c r="T819" s="57">
        <f t="shared" si="119"/>
        <v>1028.1202000000001</v>
      </c>
      <c r="U819" s="89" t="s">
        <v>153</v>
      </c>
      <c r="V819" s="91" t="s">
        <v>993</v>
      </c>
      <c r="W819" s="95" t="s">
        <v>101</v>
      </c>
      <c r="X819" s="91">
        <v>0</v>
      </c>
    </row>
    <row r="820" spans="1:24" ht="57">
      <c r="A820" s="26">
        <v>806</v>
      </c>
      <c r="B820" s="54" t="s">
        <v>321</v>
      </c>
      <c r="C820" s="89" t="s">
        <v>941</v>
      </c>
      <c r="D820" s="89" t="s">
        <v>35</v>
      </c>
      <c r="E820" s="89" t="s">
        <v>35</v>
      </c>
      <c r="F820" s="90" t="s">
        <v>211</v>
      </c>
      <c r="G820" s="91" t="s">
        <v>218</v>
      </c>
      <c r="H820" s="83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0" t="s">
        <v>326</v>
      </c>
      <c r="N820" s="91" t="s">
        <v>235</v>
      </c>
      <c r="O820" s="91" t="s">
        <v>120</v>
      </c>
      <c r="P820" s="57">
        <v>10</v>
      </c>
      <c r="Q820" s="57">
        <v>1316</v>
      </c>
      <c r="R820" s="57">
        <f t="shared" si="120"/>
        <v>13160</v>
      </c>
      <c r="S820" s="57">
        <f t="shared" si="121"/>
        <v>14081.2</v>
      </c>
      <c r="T820" s="57">
        <f t="shared" si="119"/>
        <v>15066.884000000002</v>
      </c>
      <c r="U820" s="89" t="s">
        <v>153</v>
      </c>
      <c r="V820" s="91" t="s">
        <v>993</v>
      </c>
      <c r="W820" s="95" t="s">
        <v>101</v>
      </c>
      <c r="X820" s="91">
        <v>0</v>
      </c>
    </row>
    <row r="821" spans="1:24" ht="57">
      <c r="A821" s="26">
        <v>807</v>
      </c>
      <c r="B821" s="54" t="s">
        <v>321</v>
      </c>
      <c r="C821" s="89" t="s">
        <v>941</v>
      </c>
      <c r="D821" s="89" t="s">
        <v>35</v>
      </c>
      <c r="E821" s="89" t="s">
        <v>35</v>
      </c>
      <c r="F821" s="90" t="s">
        <v>211</v>
      </c>
      <c r="G821" s="91" t="s">
        <v>218</v>
      </c>
      <c r="H821" s="83" t="s">
        <v>242</v>
      </c>
      <c r="I821" s="62" t="s">
        <v>1126</v>
      </c>
      <c r="J821" s="62" t="s">
        <v>1126</v>
      </c>
      <c r="K821" s="62" t="s">
        <v>1126</v>
      </c>
      <c r="L821" s="62" t="s">
        <v>1126</v>
      </c>
      <c r="M821" s="90" t="s">
        <v>326</v>
      </c>
      <c r="N821" s="91" t="s">
        <v>235</v>
      </c>
      <c r="O821" s="91" t="s">
        <v>120</v>
      </c>
      <c r="P821" s="57">
        <v>10</v>
      </c>
      <c r="Q821" s="57">
        <v>1307</v>
      </c>
      <c r="R821" s="57">
        <f t="shared" si="120"/>
        <v>13070</v>
      </c>
      <c r="S821" s="57">
        <f t="shared" si="121"/>
        <v>13984.900000000001</v>
      </c>
      <c r="T821" s="57">
        <f t="shared" si="119"/>
        <v>14963.843000000003</v>
      </c>
      <c r="U821" s="89" t="s">
        <v>156</v>
      </c>
      <c r="V821" s="91" t="s">
        <v>991</v>
      </c>
      <c r="W821" s="95" t="s">
        <v>101</v>
      </c>
      <c r="X821" s="91">
        <v>0</v>
      </c>
    </row>
    <row r="822" spans="1:24" ht="57">
      <c r="A822" s="26">
        <v>808</v>
      </c>
      <c r="B822" s="54" t="s">
        <v>321</v>
      </c>
      <c r="C822" s="89" t="s">
        <v>941</v>
      </c>
      <c r="D822" s="89" t="s">
        <v>35</v>
      </c>
      <c r="E822" s="89" t="s">
        <v>35</v>
      </c>
      <c r="F822" s="90" t="s">
        <v>211</v>
      </c>
      <c r="G822" s="91" t="s">
        <v>218</v>
      </c>
      <c r="H822" s="83" t="s">
        <v>242</v>
      </c>
      <c r="I822" s="62" t="s">
        <v>1127</v>
      </c>
      <c r="J822" s="62" t="s">
        <v>1127</v>
      </c>
      <c r="K822" s="62" t="s">
        <v>1127</v>
      </c>
      <c r="L822" s="62" t="s">
        <v>1127</v>
      </c>
      <c r="M822" s="90" t="s">
        <v>326</v>
      </c>
      <c r="N822" s="91" t="s">
        <v>235</v>
      </c>
      <c r="O822" s="91" t="s">
        <v>120</v>
      </c>
      <c r="P822" s="57">
        <v>5</v>
      </c>
      <c r="Q822" s="57">
        <v>75</v>
      </c>
      <c r="R822" s="57">
        <f t="shared" si="120"/>
        <v>375</v>
      </c>
      <c r="S822" s="57">
        <f t="shared" si="121"/>
        <v>401.25</v>
      </c>
      <c r="T822" s="57">
        <f t="shared" si="119"/>
        <v>429.33750000000003</v>
      </c>
      <c r="U822" s="89" t="s">
        <v>549</v>
      </c>
      <c r="V822" s="91" t="s">
        <v>992</v>
      </c>
      <c r="W822" s="95" t="s">
        <v>101</v>
      </c>
      <c r="X822" s="91">
        <v>0</v>
      </c>
    </row>
    <row r="823" spans="1:24" ht="57">
      <c r="A823" s="26">
        <v>809</v>
      </c>
      <c r="B823" s="54" t="s">
        <v>321</v>
      </c>
      <c r="C823" s="89" t="s">
        <v>941</v>
      </c>
      <c r="D823" s="89" t="s">
        <v>35</v>
      </c>
      <c r="E823" s="89" t="s">
        <v>35</v>
      </c>
      <c r="F823" s="90" t="s">
        <v>211</v>
      </c>
      <c r="G823" s="91" t="s">
        <v>218</v>
      </c>
      <c r="H823" s="83" t="s">
        <v>242</v>
      </c>
      <c r="I823" s="62" t="s">
        <v>1128</v>
      </c>
      <c r="J823" s="62" t="s">
        <v>1128</v>
      </c>
      <c r="K823" s="62" t="s">
        <v>1128</v>
      </c>
      <c r="L823" s="62" t="s">
        <v>1128</v>
      </c>
      <c r="M823" s="90" t="s">
        <v>326</v>
      </c>
      <c r="N823" s="91" t="s">
        <v>235</v>
      </c>
      <c r="O823" s="91" t="s">
        <v>120</v>
      </c>
      <c r="P823" s="57">
        <v>20</v>
      </c>
      <c r="Q823" s="57">
        <v>170</v>
      </c>
      <c r="R823" s="57">
        <f t="shared" si="120"/>
        <v>3400</v>
      </c>
      <c r="S823" s="57">
        <f t="shared" si="121"/>
        <v>3638</v>
      </c>
      <c r="T823" s="57">
        <f t="shared" si="119"/>
        <v>3892.6600000000003</v>
      </c>
      <c r="U823" s="89" t="s">
        <v>549</v>
      </c>
      <c r="V823" s="91" t="s">
        <v>992</v>
      </c>
      <c r="W823" s="95" t="s">
        <v>101</v>
      </c>
      <c r="X823" s="91">
        <v>0</v>
      </c>
    </row>
    <row r="824" spans="1:24" ht="57">
      <c r="A824" s="26">
        <v>810</v>
      </c>
      <c r="B824" s="54" t="s">
        <v>321</v>
      </c>
      <c r="C824" s="89" t="s">
        <v>941</v>
      </c>
      <c r="D824" s="89" t="s">
        <v>35</v>
      </c>
      <c r="E824" s="89" t="s">
        <v>35</v>
      </c>
      <c r="F824" s="90" t="s">
        <v>211</v>
      </c>
      <c r="G824" s="91" t="s">
        <v>218</v>
      </c>
      <c r="H824" s="83" t="s">
        <v>282</v>
      </c>
      <c r="I824" s="62" t="s">
        <v>1129</v>
      </c>
      <c r="J824" s="62" t="s">
        <v>1129</v>
      </c>
      <c r="K824" s="62" t="s">
        <v>1129</v>
      </c>
      <c r="L824" s="62" t="s">
        <v>1997</v>
      </c>
      <c r="M824" s="90" t="s">
        <v>326</v>
      </c>
      <c r="N824" s="91" t="s">
        <v>235</v>
      </c>
      <c r="O824" s="91" t="s">
        <v>120</v>
      </c>
      <c r="P824" s="57">
        <v>5</v>
      </c>
      <c r="Q824" s="57">
        <v>465</v>
      </c>
      <c r="R824" s="57">
        <f t="shared" si="120"/>
        <v>2325</v>
      </c>
      <c r="S824" s="57">
        <f t="shared" si="121"/>
        <v>2487.75</v>
      </c>
      <c r="T824" s="57">
        <f t="shared" si="119"/>
        <v>2661.8924999999999</v>
      </c>
      <c r="U824" s="89" t="s">
        <v>156</v>
      </c>
      <c r="V824" s="91" t="s">
        <v>991</v>
      </c>
      <c r="W824" s="95" t="s">
        <v>101</v>
      </c>
      <c r="X824" s="91">
        <v>0</v>
      </c>
    </row>
    <row r="825" spans="1:24" ht="57">
      <c r="A825" s="26">
        <v>811</v>
      </c>
      <c r="B825" s="54" t="s">
        <v>321</v>
      </c>
      <c r="C825" s="89" t="s">
        <v>941</v>
      </c>
      <c r="D825" s="89" t="s">
        <v>35</v>
      </c>
      <c r="E825" s="89" t="s">
        <v>35</v>
      </c>
      <c r="F825" s="90" t="s">
        <v>211</v>
      </c>
      <c r="G825" s="91" t="s">
        <v>218</v>
      </c>
      <c r="H825" s="83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0" t="s">
        <v>326</v>
      </c>
      <c r="N825" s="91" t="s">
        <v>235</v>
      </c>
      <c r="O825" s="91" t="s">
        <v>120</v>
      </c>
      <c r="P825" s="57">
        <v>5</v>
      </c>
      <c r="Q825" s="57">
        <v>145</v>
      </c>
      <c r="R825" s="57">
        <f t="shared" si="120"/>
        <v>725</v>
      </c>
      <c r="S825" s="57">
        <f t="shared" si="121"/>
        <v>775.75</v>
      </c>
      <c r="T825" s="57">
        <f t="shared" si="119"/>
        <v>830.05250000000001</v>
      </c>
      <c r="U825" s="89" t="s">
        <v>153</v>
      </c>
      <c r="V825" s="91" t="s">
        <v>993</v>
      </c>
      <c r="W825" s="95" t="s">
        <v>101</v>
      </c>
      <c r="X825" s="91">
        <v>0</v>
      </c>
    </row>
    <row r="826" spans="1:24" ht="57">
      <c r="A826" s="26">
        <v>812</v>
      </c>
      <c r="B826" s="54" t="s">
        <v>321</v>
      </c>
      <c r="C826" s="89" t="s">
        <v>941</v>
      </c>
      <c r="D826" s="89" t="s">
        <v>35</v>
      </c>
      <c r="E826" s="89" t="s">
        <v>35</v>
      </c>
      <c r="F826" s="90" t="s">
        <v>211</v>
      </c>
      <c r="G826" s="91" t="s">
        <v>218</v>
      </c>
      <c r="H826" s="83" t="s">
        <v>241</v>
      </c>
      <c r="I826" s="62" t="s">
        <v>1130</v>
      </c>
      <c r="J826" s="62" t="s">
        <v>1130</v>
      </c>
      <c r="K826" s="62" t="s">
        <v>1130</v>
      </c>
      <c r="L826" s="62" t="s">
        <v>1130</v>
      </c>
      <c r="M826" s="90" t="s">
        <v>326</v>
      </c>
      <c r="N826" s="91" t="s">
        <v>235</v>
      </c>
      <c r="O826" s="91" t="s">
        <v>120</v>
      </c>
      <c r="P826" s="57">
        <v>5</v>
      </c>
      <c r="Q826" s="57">
        <v>128</v>
      </c>
      <c r="R826" s="57">
        <f t="shared" si="120"/>
        <v>640</v>
      </c>
      <c r="S826" s="57">
        <f t="shared" si="121"/>
        <v>684.80000000000007</v>
      </c>
      <c r="T826" s="57">
        <f t="shared" si="119"/>
        <v>732.7360000000001</v>
      </c>
      <c r="U826" s="89" t="s">
        <v>159</v>
      </c>
      <c r="V826" s="91" t="s">
        <v>990</v>
      </c>
      <c r="W826" s="95" t="s">
        <v>101</v>
      </c>
      <c r="X826" s="91">
        <v>0</v>
      </c>
    </row>
    <row r="827" spans="1:24" ht="57">
      <c r="A827" s="26">
        <v>813</v>
      </c>
      <c r="B827" s="54" t="s">
        <v>321</v>
      </c>
      <c r="C827" s="89" t="s">
        <v>941</v>
      </c>
      <c r="D827" s="89" t="s">
        <v>35</v>
      </c>
      <c r="E827" s="89" t="s">
        <v>35</v>
      </c>
      <c r="F827" s="90" t="s">
        <v>211</v>
      </c>
      <c r="G827" s="91" t="s">
        <v>218</v>
      </c>
      <c r="H827" s="83" t="s">
        <v>242</v>
      </c>
      <c r="I827" s="62" t="s">
        <v>1268</v>
      </c>
      <c r="J827" s="62" t="s">
        <v>1131</v>
      </c>
      <c r="K827" s="62" t="s">
        <v>1268</v>
      </c>
      <c r="L827" s="62" t="s">
        <v>1131</v>
      </c>
      <c r="M827" s="90" t="s">
        <v>326</v>
      </c>
      <c r="N827" s="91" t="s">
        <v>235</v>
      </c>
      <c r="O827" s="91" t="s">
        <v>149</v>
      </c>
      <c r="P827" s="57">
        <v>3</v>
      </c>
      <c r="Q827" s="57">
        <v>990</v>
      </c>
      <c r="R827" s="57">
        <f t="shared" si="120"/>
        <v>2970</v>
      </c>
      <c r="S827" s="57">
        <f t="shared" si="121"/>
        <v>3177.9</v>
      </c>
      <c r="T827" s="57">
        <f t="shared" si="119"/>
        <v>3400.3530000000005</v>
      </c>
      <c r="U827" s="89" t="s">
        <v>549</v>
      </c>
      <c r="V827" s="91" t="s">
        <v>992</v>
      </c>
      <c r="W827" s="95" t="s">
        <v>101</v>
      </c>
      <c r="X827" s="91">
        <v>0</v>
      </c>
    </row>
    <row r="828" spans="1:24" ht="57">
      <c r="A828" s="26">
        <v>814</v>
      </c>
      <c r="B828" s="54" t="s">
        <v>321</v>
      </c>
      <c r="C828" s="89" t="s">
        <v>941</v>
      </c>
      <c r="D828" s="89" t="s">
        <v>35</v>
      </c>
      <c r="E828" s="89" t="s">
        <v>35</v>
      </c>
      <c r="F828" s="90" t="s">
        <v>211</v>
      </c>
      <c r="G828" s="91" t="s">
        <v>218</v>
      </c>
      <c r="H828" s="83" t="s">
        <v>242</v>
      </c>
      <c r="I828" s="62" t="s">
        <v>1269</v>
      </c>
      <c r="J828" s="62" t="s">
        <v>1132</v>
      </c>
      <c r="K828" s="62" t="s">
        <v>1269</v>
      </c>
      <c r="L828" s="62" t="s">
        <v>1132</v>
      </c>
      <c r="M828" s="90" t="s">
        <v>326</v>
      </c>
      <c r="N828" s="91" t="s">
        <v>235</v>
      </c>
      <c r="O828" s="91" t="s">
        <v>120</v>
      </c>
      <c r="P828" s="57">
        <v>20</v>
      </c>
      <c r="Q828" s="57">
        <v>60</v>
      </c>
      <c r="R828" s="57">
        <f t="shared" si="120"/>
        <v>1200</v>
      </c>
      <c r="S828" s="57">
        <f t="shared" si="121"/>
        <v>1284</v>
      </c>
      <c r="T828" s="57">
        <f t="shared" si="119"/>
        <v>1373.88</v>
      </c>
      <c r="U828" s="89" t="s">
        <v>156</v>
      </c>
      <c r="V828" s="91" t="s">
        <v>991</v>
      </c>
      <c r="W828" s="95" t="s">
        <v>101</v>
      </c>
      <c r="X828" s="91">
        <v>0</v>
      </c>
    </row>
    <row r="829" spans="1:24" ht="57">
      <c r="A829" s="26">
        <v>815</v>
      </c>
      <c r="B829" s="54" t="s">
        <v>321</v>
      </c>
      <c r="C829" s="89" t="s">
        <v>941</v>
      </c>
      <c r="D829" s="89" t="s">
        <v>35</v>
      </c>
      <c r="E829" s="89" t="s">
        <v>35</v>
      </c>
      <c r="F829" s="90" t="s">
        <v>211</v>
      </c>
      <c r="G829" s="91" t="s">
        <v>218</v>
      </c>
      <c r="H829" s="83" t="s">
        <v>242</v>
      </c>
      <c r="I829" s="62" t="s">
        <v>1133</v>
      </c>
      <c r="J829" s="62" t="s">
        <v>1133</v>
      </c>
      <c r="K829" s="62" t="s">
        <v>1133</v>
      </c>
      <c r="L829" s="62" t="s">
        <v>1133</v>
      </c>
      <c r="M829" s="90" t="s">
        <v>326</v>
      </c>
      <c r="N829" s="91" t="s">
        <v>235</v>
      </c>
      <c r="O829" s="91" t="s">
        <v>120</v>
      </c>
      <c r="P829" s="57">
        <v>2</v>
      </c>
      <c r="Q829" s="57">
        <v>120</v>
      </c>
      <c r="R829" s="57">
        <f t="shared" si="120"/>
        <v>240</v>
      </c>
      <c r="S829" s="57">
        <f t="shared" si="121"/>
        <v>256.8</v>
      </c>
      <c r="T829" s="57">
        <f t="shared" si="119"/>
        <v>274.77600000000001</v>
      </c>
      <c r="U829" s="89" t="s">
        <v>549</v>
      </c>
      <c r="V829" s="91" t="s">
        <v>992</v>
      </c>
      <c r="W829" s="95" t="s">
        <v>101</v>
      </c>
      <c r="X829" s="91">
        <v>0</v>
      </c>
    </row>
    <row r="830" spans="1:24" ht="57">
      <c r="A830" s="26">
        <v>816</v>
      </c>
      <c r="B830" s="54" t="s">
        <v>321</v>
      </c>
      <c r="C830" s="89" t="s">
        <v>941</v>
      </c>
      <c r="D830" s="89" t="s">
        <v>35</v>
      </c>
      <c r="E830" s="89" t="s">
        <v>35</v>
      </c>
      <c r="F830" s="90" t="s">
        <v>211</v>
      </c>
      <c r="G830" s="91" t="s">
        <v>218</v>
      </c>
      <c r="H830" s="83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0" t="s">
        <v>326</v>
      </c>
      <c r="N830" s="91" t="s">
        <v>235</v>
      </c>
      <c r="O830" s="91" t="s">
        <v>120</v>
      </c>
      <c r="P830" s="57">
        <v>10</v>
      </c>
      <c r="Q830" s="57">
        <v>75</v>
      </c>
      <c r="R830" s="57">
        <f t="shared" si="120"/>
        <v>750</v>
      </c>
      <c r="S830" s="57">
        <f t="shared" si="121"/>
        <v>802.5</v>
      </c>
      <c r="T830" s="57">
        <f t="shared" si="119"/>
        <v>858.67500000000007</v>
      </c>
      <c r="U830" s="89" t="s">
        <v>156</v>
      </c>
      <c r="V830" s="91" t="s">
        <v>991</v>
      </c>
      <c r="W830" s="95" t="s">
        <v>101</v>
      </c>
      <c r="X830" s="91">
        <v>0</v>
      </c>
    </row>
    <row r="831" spans="1:24" ht="57">
      <c r="A831" s="26">
        <v>817</v>
      </c>
      <c r="B831" s="54" t="s">
        <v>321</v>
      </c>
      <c r="C831" s="89" t="s">
        <v>941</v>
      </c>
      <c r="D831" s="89" t="s">
        <v>35</v>
      </c>
      <c r="E831" s="89" t="s">
        <v>35</v>
      </c>
      <c r="F831" s="90" t="s">
        <v>211</v>
      </c>
      <c r="G831" s="91" t="s">
        <v>218</v>
      </c>
      <c r="H831" s="83" t="s">
        <v>242</v>
      </c>
      <c r="I831" s="62" t="s">
        <v>1134</v>
      </c>
      <c r="J831" s="62" t="s">
        <v>1134</v>
      </c>
      <c r="K831" s="62" t="s">
        <v>1134</v>
      </c>
      <c r="L831" s="62" t="s">
        <v>1134</v>
      </c>
      <c r="M831" s="90" t="s">
        <v>326</v>
      </c>
      <c r="N831" s="91" t="s">
        <v>235</v>
      </c>
      <c r="O831" s="91" t="s">
        <v>120</v>
      </c>
      <c r="P831" s="57">
        <v>10</v>
      </c>
      <c r="Q831" s="57">
        <v>90</v>
      </c>
      <c r="R831" s="57">
        <f t="shared" si="120"/>
        <v>900</v>
      </c>
      <c r="S831" s="57">
        <f t="shared" si="121"/>
        <v>963</v>
      </c>
      <c r="T831" s="57">
        <f t="shared" ref="T831:T893" si="122">S831*1.07</f>
        <v>1030.4100000000001</v>
      </c>
      <c r="U831" s="89" t="s">
        <v>159</v>
      </c>
      <c r="V831" s="91" t="s">
        <v>990</v>
      </c>
      <c r="W831" s="95" t="s">
        <v>101</v>
      </c>
      <c r="X831" s="91">
        <v>0</v>
      </c>
    </row>
    <row r="832" spans="1:24" ht="57">
      <c r="A832" s="26">
        <v>818</v>
      </c>
      <c r="B832" s="54" t="s">
        <v>321</v>
      </c>
      <c r="C832" s="89" t="s">
        <v>941</v>
      </c>
      <c r="D832" s="89" t="s">
        <v>35</v>
      </c>
      <c r="E832" s="89" t="s">
        <v>35</v>
      </c>
      <c r="F832" s="90" t="s">
        <v>211</v>
      </c>
      <c r="G832" s="91" t="s">
        <v>218</v>
      </c>
      <c r="H832" s="83" t="s">
        <v>242</v>
      </c>
      <c r="I832" s="62" t="s">
        <v>1270</v>
      </c>
      <c r="J832" s="62" t="s">
        <v>1135</v>
      </c>
      <c r="K832" s="62" t="s">
        <v>1270</v>
      </c>
      <c r="L832" s="62" t="s">
        <v>1135</v>
      </c>
      <c r="M832" s="90" t="s">
        <v>326</v>
      </c>
      <c r="N832" s="91" t="s">
        <v>235</v>
      </c>
      <c r="O832" s="91" t="s">
        <v>149</v>
      </c>
      <c r="P832" s="57">
        <v>20</v>
      </c>
      <c r="Q832" s="57">
        <v>1700</v>
      </c>
      <c r="R832" s="57">
        <f t="shared" si="120"/>
        <v>34000</v>
      </c>
      <c r="S832" s="57">
        <f t="shared" si="121"/>
        <v>36380</v>
      </c>
      <c r="T832" s="57">
        <f t="shared" si="122"/>
        <v>38926.600000000006</v>
      </c>
      <c r="U832" s="89" t="s">
        <v>549</v>
      </c>
      <c r="V832" s="91" t="s">
        <v>992</v>
      </c>
      <c r="W832" s="95" t="s">
        <v>101</v>
      </c>
      <c r="X832" s="91">
        <v>0</v>
      </c>
    </row>
    <row r="833" spans="1:24" ht="57">
      <c r="A833" s="26">
        <v>819</v>
      </c>
      <c r="B833" s="54" t="s">
        <v>321</v>
      </c>
      <c r="C833" s="89" t="s">
        <v>941</v>
      </c>
      <c r="D833" s="89" t="s">
        <v>35</v>
      </c>
      <c r="E833" s="89" t="s">
        <v>35</v>
      </c>
      <c r="F833" s="90" t="s">
        <v>211</v>
      </c>
      <c r="G833" s="91" t="s">
        <v>218</v>
      </c>
      <c r="H833" s="83" t="s">
        <v>242</v>
      </c>
      <c r="I833" s="62" t="s">
        <v>1271</v>
      </c>
      <c r="J833" s="62" t="s">
        <v>1136</v>
      </c>
      <c r="K833" s="62" t="s">
        <v>1271</v>
      </c>
      <c r="L833" s="62" t="s">
        <v>1136</v>
      </c>
      <c r="M833" s="90" t="s">
        <v>326</v>
      </c>
      <c r="N833" s="91" t="s">
        <v>235</v>
      </c>
      <c r="O833" s="91" t="s">
        <v>149</v>
      </c>
      <c r="P833" s="57">
        <v>10</v>
      </c>
      <c r="Q833" s="57">
        <v>1354</v>
      </c>
      <c r="R833" s="57">
        <f t="shared" si="120"/>
        <v>13540</v>
      </c>
      <c r="S833" s="57">
        <f t="shared" si="121"/>
        <v>14487.800000000001</v>
      </c>
      <c r="T833" s="57">
        <f t="shared" si="122"/>
        <v>15501.946000000002</v>
      </c>
      <c r="U833" s="89" t="s">
        <v>153</v>
      </c>
      <c r="V833" s="91" t="s">
        <v>993</v>
      </c>
      <c r="W833" s="95" t="s">
        <v>101</v>
      </c>
      <c r="X833" s="91">
        <v>0</v>
      </c>
    </row>
    <row r="834" spans="1:24" ht="57">
      <c r="A834" s="26">
        <v>820</v>
      </c>
      <c r="B834" s="54" t="s">
        <v>321</v>
      </c>
      <c r="C834" s="89" t="s">
        <v>941</v>
      </c>
      <c r="D834" s="89" t="s">
        <v>35</v>
      </c>
      <c r="E834" s="89" t="s">
        <v>35</v>
      </c>
      <c r="F834" s="90" t="s">
        <v>211</v>
      </c>
      <c r="G834" s="91" t="s">
        <v>218</v>
      </c>
      <c r="H834" s="83" t="s">
        <v>270</v>
      </c>
      <c r="I834" s="62" t="s">
        <v>1137</v>
      </c>
      <c r="J834" s="62" t="s">
        <v>1137</v>
      </c>
      <c r="K834" s="62" t="s">
        <v>1137</v>
      </c>
      <c r="L834" s="62" t="s">
        <v>1137</v>
      </c>
      <c r="M834" s="90" t="s">
        <v>326</v>
      </c>
      <c r="N834" s="91" t="s">
        <v>235</v>
      </c>
      <c r="O834" s="91" t="s">
        <v>120</v>
      </c>
      <c r="P834" s="57">
        <v>10</v>
      </c>
      <c r="Q834" s="57">
        <v>120</v>
      </c>
      <c r="R834" s="57">
        <f t="shared" si="120"/>
        <v>1200</v>
      </c>
      <c r="S834" s="57">
        <f t="shared" si="121"/>
        <v>1284</v>
      </c>
      <c r="T834" s="57">
        <f t="shared" si="122"/>
        <v>1373.88</v>
      </c>
      <c r="U834" s="89" t="s">
        <v>549</v>
      </c>
      <c r="V834" s="91" t="s">
        <v>992</v>
      </c>
      <c r="W834" s="95" t="s">
        <v>101</v>
      </c>
      <c r="X834" s="91">
        <v>0</v>
      </c>
    </row>
    <row r="835" spans="1:24" ht="57">
      <c r="A835" s="26">
        <v>821</v>
      </c>
      <c r="B835" s="54" t="s">
        <v>321</v>
      </c>
      <c r="C835" s="89" t="s">
        <v>941</v>
      </c>
      <c r="D835" s="89" t="s">
        <v>35</v>
      </c>
      <c r="E835" s="89" t="s">
        <v>35</v>
      </c>
      <c r="F835" s="90" t="s">
        <v>211</v>
      </c>
      <c r="G835" s="91" t="s">
        <v>218</v>
      </c>
      <c r="H835" s="83" t="s">
        <v>242</v>
      </c>
      <c r="I835" s="62" t="s">
        <v>1138</v>
      </c>
      <c r="J835" s="62" t="s">
        <v>1138</v>
      </c>
      <c r="K835" s="62" t="s">
        <v>1138</v>
      </c>
      <c r="L835" s="62" t="s">
        <v>1138</v>
      </c>
      <c r="M835" s="90" t="s">
        <v>326</v>
      </c>
      <c r="N835" s="91" t="s">
        <v>235</v>
      </c>
      <c r="O835" s="91" t="s">
        <v>120</v>
      </c>
      <c r="P835" s="57">
        <v>30</v>
      </c>
      <c r="Q835" s="57">
        <v>90</v>
      </c>
      <c r="R835" s="57">
        <f t="shared" si="120"/>
        <v>2700</v>
      </c>
      <c r="S835" s="57">
        <f t="shared" si="121"/>
        <v>2889</v>
      </c>
      <c r="T835" s="57">
        <f t="shared" si="122"/>
        <v>3091.23</v>
      </c>
      <c r="U835" s="89" t="s">
        <v>549</v>
      </c>
      <c r="V835" s="91" t="s">
        <v>992</v>
      </c>
      <c r="W835" s="95" t="s">
        <v>101</v>
      </c>
      <c r="X835" s="91">
        <v>0</v>
      </c>
    </row>
    <row r="836" spans="1:24" ht="57">
      <c r="A836" s="26">
        <v>822</v>
      </c>
      <c r="B836" s="54" t="s">
        <v>321</v>
      </c>
      <c r="C836" s="89" t="s">
        <v>941</v>
      </c>
      <c r="D836" s="89" t="s">
        <v>35</v>
      </c>
      <c r="E836" s="89" t="s">
        <v>35</v>
      </c>
      <c r="F836" s="90" t="s">
        <v>211</v>
      </c>
      <c r="G836" s="91" t="s">
        <v>218</v>
      </c>
      <c r="H836" s="83" t="s">
        <v>242</v>
      </c>
      <c r="I836" s="62" t="s">
        <v>1272</v>
      </c>
      <c r="J836" s="62" t="s">
        <v>1138</v>
      </c>
      <c r="K836" s="62" t="s">
        <v>1272</v>
      </c>
      <c r="L836" s="62" t="s">
        <v>1138</v>
      </c>
      <c r="M836" s="90" t="s">
        <v>326</v>
      </c>
      <c r="N836" s="91" t="s">
        <v>235</v>
      </c>
      <c r="O836" s="91" t="s">
        <v>120</v>
      </c>
      <c r="P836" s="57">
        <v>30</v>
      </c>
      <c r="Q836" s="57">
        <v>90</v>
      </c>
      <c r="R836" s="57">
        <f t="shared" si="120"/>
        <v>2700</v>
      </c>
      <c r="S836" s="57">
        <f t="shared" si="121"/>
        <v>2889</v>
      </c>
      <c r="T836" s="57">
        <f t="shared" si="122"/>
        <v>3091.23</v>
      </c>
      <c r="U836" s="89" t="s">
        <v>153</v>
      </c>
      <c r="V836" s="91" t="s">
        <v>993</v>
      </c>
      <c r="W836" s="95" t="s">
        <v>101</v>
      </c>
      <c r="X836" s="91">
        <v>0</v>
      </c>
    </row>
    <row r="837" spans="1:24" ht="57">
      <c r="A837" s="26">
        <v>823</v>
      </c>
      <c r="B837" s="54" t="s">
        <v>321</v>
      </c>
      <c r="C837" s="89" t="s">
        <v>941</v>
      </c>
      <c r="D837" s="89" t="s">
        <v>35</v>
      </c>
      <c r="E837" s="89" t="s">
        <v>35</v>
      </c>
      <c r="F837" s="90" t="s">
        <v>211</v>
      </c>
      <c r="G837" s="91" t="s">
        <v>218</v>
      </c>
      <c r="H837" s="83" t="s">
        <v>270</v>
      </c>
      <c r="I837" s="62" t="s">
        <v>1139</v>
      </c>
      <c r="J837" s="62" t="s">
        <v>1139</v>
      </c>
      <c r="K837" s="62" t="s">
        <v>1139</v>
      </c>
      <c r="L837" s="62" t="s">
        <v>1139</v>
      </c>
      <c r="M837" s="90" t="s">
        <v>326</v>
      </c>
      <c r="N837" s="91" t="s">
        <v>235</v>
      </c>
      <c r="O837" s="91" t="s">
        <v>120</v>
      </c>
      <c r="P837" s="57">
        <v>5</v>
      </c>
      <c r="Q837" s="57">
        <v>70</v>
      </c>
      <c r="R837" s="57">
        <f t="shared" si="120"/>
        <v>350</v>
      </c>
      <c r="S837" s="57">
        <f t="shared" si="121"/>
        <v>374.5</v>
      </c>
      <c r="T837" s="57">
        <f t="shared" si="122"/>
        <v>400.71500000000003</v>
      </c>
      <c r="U837" s="89" t="s">
        <v>153</v>
      </c>
      <c r="V837" s="91" t="s">
        <v>993</v>
      </c>
      <c r="W837" s="95" t="s">
        <v>101</v>
      </c>
      <c r="X837" s="91">
        <v>0</v>
      </c>
    </row>
    <row r="838" spans="1:24" ht="57">
      <c r="A838" s="26">
        <v>824</v>
      </c>
      <c r="B838" s="54" t="s">
        <v>321</v>
      </c>
      <c r="C838" s="89" t="s">
        <v>941</v>
      </c>
      <c r="D838" s="89" t="s">
        <v>35</v>
      </c>
      <c r="E838" s="89" t="s">
        <v>35</v>
      </c>
      <c r="F838" s="90" t="s">
        <v>211</v>
      </c>
      <c r="G838" s="91" t="s">
        <v>218</v>
      </c>
      <c r="H838" s="83" t="s">
        <v>270</v>
      </c>
      <c r="I838" s="62" t="s">
        <v>1140</v>
      </c>
      <c r="J838" s="62" t="s">
        <v>1140</v>
      </c>
      <c r="K838" s="62" t="s">
        <v>1140</v>
      </c>
      <c r="L838" s="62" t="s">
        <v>1140</v>
      </c>
      <c r="M838" s="90" t="s">
        <v>326</v>
      </c>
      <c r="N838" s="91" t="s">
        <v>235</v>
      </c>
      <c r="O838" s="91" t="s">
        <v>120</v>
      </c>
      <c r="P838" s="57">
        <v>5</v>
      </c>
      <c r="Q838" s="57">
        <v>2080</v>
      </c>
      <c r="R838" s="57">
        <f t="shared" si="120"/>
        <v>10400</v>
      </c>
      <c r="S838" s="57">
        <f t="shared" si="121"/>
        <v>11128</v>
      </c>
      <c r="T838" s="57">
        <f t="shared" si="122"/>
        <v>11906.960000000001</v>
      </c>
      <c r="U838" s="89" t="s">
        <v>549</v>
      </c>
      <c r="V838" s="91" t="s">
        <v>992</v>
      </c>
      <c r="W838" s="95" t="s">
        <v>101</v>
      </c>
      <c r="X838" s="91">
        <v>0</v>
      </c>
    </row>
    <row r="839" spans="1:24" ht="57">
      <c r="A839" s="26">
        <v>825</v>
      </c>
      <c r="B839" s="54" t="s">
        <v>321</v>
      </c>
      <c r="C839" s="89" t="s">
        <v>941</v>
      </c>
      <c r="D839" s="89" t="s">
        <v>35</v>
      </c>
      <c r="E839" s="89" t="s">
        <v>35</v>
      </c>
      <c r="F839" s="90" t="s">
        <v>211</v>
      </c>
      <c r="G839" s="91" t="s">
        <v>218</v>
      </c>
      <c r="H839" s="83" t="s">
        <v>242</v>
      </c>
      <c r="I839" s="62" t="s">
        <v>1141</v>
      </c>
      <c r="J839" s="62" t="s">
        <v>1141</v>
      </c>
      <c r="K839" s="62" t="s">
        <v>1141</v>
      </c>
      <c r="L839" s="62" t="s">
        <v>1141</v>
      </c>
      <c r="M839" s="90" t="s">
        <v>326</v>
      </c>
      <c r="N839" s="91" t="s">
        <v>235</v>
      </c>
      <c r="O839" s="91" t="s">
        <v>120</v>
      </c>
      <c r="P839" s="57">
        <v>20</v>
      </c>
      <c r="Q839" s="57">
        <v>150</v>
      </c>
      <c r="R839" s="57">
        <f t="shared" si="120"/>
        <v>3000</v>
      </c>
      <c r="S839" s="57">
        <f t="shared" si="121"/>
        <v>3210</v>
      </c>
      <c r="T839" s="57">
        <f t="shared" si="122"/>
        <v>3434.7000000000003</v>
      </c>
      <c r="U839" s="89" t="s">
        <v>549</v>
      </c>
      <c r="V839" s="91" t="s">
        <v>992</v>
      </c>
      <c r="W839" s="95" t="s">
        <v>101</v>
      </c>
      <c r="X839" s="91">
        <v>0</v>
      </c>
    </row>
    <row r="840" spans="1:24" ht="57">
      <c r="A840" s="26">
        <v>826</v>
      </c>
      <c r="B840" s="54" t="s">
        <v>321</v>
      </c>
      <c r="C840" s="89" t="s">
        <v>941</v>
      </c>
      <c r="D840" s="89" t="s">
        <v>35</v>
      </c>
      <c r="E840" s="89" t="s">
        <v>35</v>
      </c>
      <c r="F840" s="90" t="s">
        <v>211</v>
      </c>
      <c r="G840" s="91" t="s">
        <v>218</v>
      </c>
      <c r="H840" s="83" t="s">
        <v>242</v>
      </c>
      <c r="I840" s="62" t="s">
        <v>1142</v>
      </c>
      <c r="J840" s="62" t="s">
        <v>1142</v>
      </c>
      <c r="K840" s="62" t="s">
        <v>1142</v>
      </c>
      <c r="L840" s="62" t="s">
        <v>1142</v>
      </c>
      <c r="M840" s="90" t="s">
        <v>326</v>
      </c>
      <c r="N840" s="91" t="s">
        <v>235</v>
      </c>
      <c r="O840" s="91" t="s">
        <v>120</v>
      </c>
      <c r="P840" s="57">
        <v>3</v>
      </c>
      <c r="Q840" s="57">
        <v>700</v>
      </c>
      <c r="R840" s="57">
        <f t="shared" si="120"/>
        <v>2100</v>
      </c>
      <c r="S840" s="57">
        <f t="shared" si="121"/>
        <v>2247</v>
      </c>
      <c r="T840" s="57">
        <f t="shared" si="122"/>
        <v>2404.29</v>
      </c>
      <c r="U840" s="89" t="s">
        <v>549</v>
      </c>
      <c r="V840" s="91" t="s">
        <v>992</v>
      </c>
      <c r="W840" s="95" t="s">
        <v>101</v>
      </c>
      <c r="X840" s="91">
        <v>0</v>
      </c>
    </row>
    <row r="841" spans="1:24" ht="57">
      <c r="A841" s="26">
        <v>827</v>
      </c>
      <c r="B841" s="54" t="s">
        <v>321</v>
      </c>
      <c r="C841" s="89" t="s">
        <v>941</v>
      </c>
      <c r="D841" s="89" t="s">
        <v>35</v>
      </c>
      <c r="E841" s="89" t="s">
        <v>35</v>
      </c>
      <c r="F841" s="90" t="s">
        <v>211</v>
      </c>
      <c r="G841" s="91" t="s">
        <v>218</v>
      </c>
      <c r="H841" s="83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0" t="s">
        <v>326</v>
      </c>
      <c r="N841" s="91" t="s">
        <v>235</v>
      </c>
      <c r="O841" s="91" t="s">
        <v>120</v>
      </c>
      <c r="P841" s="57">
        <v>25</v>
      </c>
      <c r="Q841" s="57">
        <v>20</v>
      </c>
      <c r="R841" s="57">
        <f t="shared" si="120"/>
        <v>500</v>
      </c>
      <c r="S841" s="57">
        <f t="shared" si="121"/>
        <v>535</v>
      </c>
      <c r="T841" s="57">
        <f t="shared" si="122"/>
        <v>572.45000000000005</v>
      </c>
      <c r="U841" s="89" t="s">
        <v>549</v>
      </c>
      <c r="V841" s="91" t="s">
        <v>992</v>
      </c>
      <c r="W841" s="95" t="s">
        <v>101</v>
      </c>
      <c r="X841" s="91">
        <v>0</v>
      </c>
    </row>
    <row r="842" spans="1:24" ht="57">
      <c r="A842" s="26">
        <v>828</v>
      </c>
      <c r="B842" s="54" t="s">
        <v>321</v>
      </c>
      <c r="C842" s="89" t="s">
        <v>941</v>
      </c>
      <c r="D842" s="89" t="s">
        <v>35</v>
      </c>
      <c r="E842" s="89" t="s">
        <v>35</v>
      </c>
      <c r="F842" s="90" t="s">
        <v>211</v>
      </c>
      <c r="G842" s="91" t="s">
        <v>218</v>
      </c>
      <c r="H842" s="83" t="s">
        <v>383</v>
      </c>
      <c r="I842" s="62" t="s">
        <v>1143</v>
      </c>
      <c r="J842" s="62" t="s">
        <v>1143</v>
      </c>
      <c r="K842" s="62" t="s">
        <v>1143</v>
      </c>
      <c r="L842" s="62" t="s">
        <v>1143</v>
      </c>
      <c r="M842" s="90" t="s">
        <v>326</v>
      </c>
      <c r="N842" s="91" t="s">
        <v>235</v>
      </c>
      <c r="O842" s="91" t="s">
        <v>120</v>
      </c>
      <c r="P842" s="57">
        <v>25</v>
      </c>
      <c r="Q842" s="57">
        <v>19</v>
      </c>
      <c r="R842" s="57">
        <f t="shared" si="120"/>
        <v>475</v>
      </c>
      <c r="S842" s="57">
        <f t="shared" si="121"/>
        <v>508.25000000000006</v>
      </c>
      <c r="T842" s="57">
        <f t="shared" si="122"/>
        <v>543.8275000000001</v>
      </c>
      <c r="U842" s="89" t="s">
        <v>156</v>
      </c>
      <c r="V842" s="91" t="s">
        <v>991</v>
      </c>
      <c r="W842" s="95" t="s">
        <v>101</v>
      </c>
      <c r="X842" s="91">
        <v>0</v>
      </c>
    </row>
    <row r="843" spans="1:24" ht="57">
      <c r="A843" s="26">
        <v>829</v>
      </c>
      <c r="B843" s="54" t="s">
        <v>321</v>
      </c>
      <c r="C843" s="89" t="s">
        <v>941</v>
      </c>
      <c r="D843" s="89" t="s">
        <v>35</v>
      </c>
      <c r="E843" s="89" t="s">
        <v>35</v>
      </c>
      <c r="F843" s="90" t="s">
        <v>211</v>
      </c>
      <c r="G843" s="91" t="s">
        <v>218</v>
      </c>
      <c r="H843" s="83" t="s">
        <v>242</v>
      </c>
      <c r="I843" s="62" t="s">
        <v>1144</v>
      </c>
      <c r="J843" s="62" t="s">
        <v>1144</v>
      </c>
      <c r="K843" s="62" t="s">
        <v>1144</v>
      </c>
      <c r="L843" s="62" t="s">
        <v>1144</v>
      </c>
      <c r="M843" s="90" t="s">
        <v>326</v>
      </c>
      <c r="N843" s="91" t="s">
        <v>235</v>
      </c>
      <c r="O843" s="91" t="s">
        <v>120</v>
      </c>
      <c r="P843" s="57">
        <v>10</v>
      </c>
      <c r="Q843" s="57">
        <v>700</v>
      </c>
      <c r="R843" s="57">
        <f t="shared" si="120"/>
        <v>7000</v>
      </c>
      <c r="S843" s="57">
        <f t="shared" si="121"/>
        <v>7490</v>
      </c>
      <c r="T843" s="57">
        <f t="shared" si="122"/>
        <v>8014.3</v>
      </c>
      <c r="U843" s="89" t="s">
        <v>549</v>
      </c>
      <c r="V843" s="91" t="s">
        <v>992</v>
      </c>
      <c r="W843" s="95" t="s">
        <v>101</v>
      </c>
      <c r="X843" s="91">
        <v>0</v>
      </c>
    </row>
    <row r="844" spans="1:24" ht="57">
      <c r="A844" s="26">
        <v>831</v>
      </c>
      <c r="B844" s="54" t="s">
        <v>321</v>
      </c>
      <c r="C844" s="89" t="s">
        <v>941</v>
      </c>
      <c r="D844" s="89" t="s">
        <v>35</v>
      </c>
      <c r="E844" s="89" t="s">
        <v>35</v>
      </c>
      <c r="F844" s="90" t="s">
        <v>211</v>
      </c>
      <c r="G844" s="91" t="s">
        <v>218</v>
      </c>
      <c r="H844" s="83" t="s">
        <v>242</v>
      </c>
      <c r="I844" s="62" t="s">
        <v>1273</v>
      </c>
      <c r="J844" s="62" t="s">
        <v>1145</v>
      </c>
      <c r="K844" s="62" t="s">
        <v>1273</v>
      </c>
      <c r="L844" s="62" t="s">
        <v>1145</v>
      </c>
      <c r="M844" s="90" t="s">
        <v>326</v>
      </c>
      <c r="N844" s="91" t="s">
        <v>235</v>
      </c>
      <c r="O844" s="91" t="s">
        <v>149</v>
      </c>
      <c r="P844" s="57">
        <v>20</v>
      </c>
      <c r="Q844" s="57">
        <v>856</v>
      </c>
      <c r="R844" s="57">
        <f t="shared" si="120"/>
        <v>17120</v>
      </c>
      <c r="S844" s="57">
        <f t="shared" si="121"/>
        <v>18318.400000000001</v>
      </c>
      <c r="T844" s="57">
        <f t="shared" si="122"/>
        <v>19600.688000000002</v>
      </c>
      <c r="U844" s="89" t="s">
        <v>153</v>
      </c>
      <c r="V844" s="91" t="s">
        <v>993</v>
      </c>
      <c r="W844" s="95" t="s">
        <v>101</v>
      </c>
      <c r="X844" s="91">
        <v>0</v>
      </c>
    </row>
    <row r="845" spans="1:24" ht="57">
      <c r="A845" s="26">
        <v>832</v>
      </c>
      <c r="B845" s="54" t="s">
        <v>321</v>
      </c>
      <c r="C845" s="89" t="s">
        <v>941</v>
      </c>
      <c r="D845" s="89" t="s">
        <v>35</v>
      </c>
      <c r="E845" s="89" t="s">
        <v>35</v>
      </c>
      <c r="F845" s="90" t="s">
        <v>211</v>
      </c>
      <c r="G845" s="91" t="s">
        <v>218</v>
      </c>
      <c r="H845" s="83" t="s">
        <v>270</v>
      </c>
      <c r="I845" s="62" t="s">
        <v>1146</v>
      </c>
      <c r="J845" s="62" t="s">
        <v>1146</v>
      </c>
      <c r="K845" s="62" t="s">
        <v>1146</v>
      </c>
      <c r="L845" s="62" t="s">
        <v>1146</v>
      </c>
      <c r="M845" s="90" t="s">
        <v>326</v>
      </c>
      <c r="N845" s="91" t="s">
        <v>235</v>
      </c>
      <c r="O845" s="91" t="s">
        <v>149</v>
      </c>
      <c r="P845" s="57">
        <v>100</v>
      </c>
      <c r="Q845" s="57">
        <v>480</v>
      </c>
      <c r="R845" s="57">
        <f t="shared" si="120"/>
        <v>48000</v>
      </c>
      <c r="S845" s="57">
        <f t="shared" si="121"/>
        <v>51360</v>
      </c>
      <c r="T845" s="57">
        <f t="shared" si="122"/>
        <v>54955.200000000004</v>
      </c>
      <c r="U845" s="89" t="s">
        <v>549</v>
      </c>
      <c r="V845" s="91" t="s">
        <v>992</v>
      </c>
      <c r="W845" s="95" t="s">
        <v>101</v>
      </c>
      <c r="X845" s="91">
        <v>0</v>
      </c>
    </row>
    <row r="846" spans="1:24" ht="57">
      <c r="A846" s="26">
        <v>833</v>
      </c>
      <c r="B846" s="54" t="s">
        <v>321</v>
      </c>
      <c r="C846" s="89" t="s">
        <v>941</v>
      </c>
      <c r="D846" s="89" t="s">
        <v>35</v>
      </c>
      <c r="E846" s="89" t="s">
        <v>35</v>
      </c>
      <c r="F846" s="90" t="s">
        <v>211</v>
      </c>
      <c r="G846" s="91" t="s">
        <v>218</v>
      </c>
      <c r="H846" s="83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0" t="s">
        <v>326</v>
      </c>
      <c r="N846" s="91" t="s">
        <v>235</v>
      </c>
      <c r="O846" s="91" t="s">
        <v>149</v>
      </c>
      <c r="P846" s="57">
        <v>100</v>
      </c>
      <c r="Q846" s="57">
        <v>70</v>
      </c>
      <c r="R846" s="57">
        <f t="shared" si="120"/>
        <v>7000</v>
      </c>
      <c r="S846" s="57">
        <f t="shared" si="121"/>
        <v>7490</v>
      </c>
      <c r="T846" s="57">
        <f t="shared" si="122"/>
        <v>8014.3</v>
      </c>
      <c r="U846" s="89" t="s">
        <v>549</v>
      </c>
      <c r="V846" s="91" t="s">
        <v>992</v>
      </c>
      <c r="W846" s="95" t="s">
        <v>101</v>
      </c>
      <c r="X846" s="91">
        <v>0</v>
      </c>
    </row>
    <row r="847" spans="1:24" ht="57">
      <c r="A847" s="26">
        <v>834</v>
      </c>
      <c r="B847" s="54" t="s">
        <v>321</v>
      </c>
      <c r="C847" s="89" t="s">
        <v>941</v>
      </c>
      <c r="D847" s="89" t="s">
        <v>35</v>
      </c>
      <c r="E847" s="89" t="s">
        <v>35</v>
      </c>
      <c r="F847" s="90" t="s">
        <v>211</v>
      </c>
      <c r="G847" s="91" t="s">
        <v>218</v>
      </c>
      <c r="H847" s="83" t="s">
        <v>270</v>
      </c>
      <c r="I847" s="62" t="s">
        <v>1274</v>
      </c>
      <c r="J847" s="62" t="s">
        <v>1147</v>
      </c>
      <c r="K847" s="62" t="s">
        <v>1274</v>
      </c>
      <c r="L847" s="62" t="s">
        <v>1147</v>
      </c>
      <c r="M847" s="90" t="s">
        <v>326</v>
      </c>
      <c r="N847" s="91" t="s">
        <v>235</v>
      </c>
      <c r="O847" s="91" t="s">
        <v>149</v>
      </c>
      <c r="P847" s="57">
        <v>100</v>
      </c>
      <c r="Q847" s="57">
        <v>61</v>
      </c>
      <c r="R847" s="57">
        <f t="shared" si="120"/>
        <v>6100</v>
      </c>
      <c r="S847" s="57">
        <f t="shared" si="121"/>
        <v>6527</v>
      </c>
      <c r="T847" s="57">
        <f t="shared" si="122"/>
        <v>6983.89</v>
      </c>
      <c r="U847" s="89" t="s">
        <v>153</v>
      </c>
      <c r="V847" s="91" t="s">
        <v>993</v>
      </c>
      <c r="W847" s="95" t="s">
        <v>101</v>
      </c>
      <c r="X847" s="91">
        <v>0</v>
      </c>
    </row>
    <row r="848" spans="1:24" ht="57">
      <c r="A848" s="26">
        <v>835</v>
      </c>
      <c r="B848" s="54" t="s">
        <v>321</v>
      </c>
      <c r="C848" s="89" t="s">
        <v>941</v>
      </c>
      <c r="D848" s="89" t="s">
        <v>35</v>
      </c>
      <c r="E848" s="89" t="s">
        <v>35</v>
      </c>
      <c r="F848" s="90" t="s">
        <v>211</v>
      </c>
      <c r="G848" s="91" t="s">
        <v>218</v>
      </c>
      <c r="H848" s="83" t="s">
        <v>270</v>
      </c>
      <c r="I848" s="62" t="s">
        <v>1275</v>
      </c>
      <c r="J848" s="62" t="s">
        <v>1147</v>
      </c>
      <c r="K848" s="62" t="s">
        <v>1275</v>
      </c>
      <c r="L848" s="62" t="s">
        <v>1147</v>
      </c>
      <c r="M848" s="90" t="s">
        <v>326</v>
      </c>
      <c r="N848" s="91" t="s">
        <v>235</v>
      </c>
      <c r="O848" s="91" t="s">
        <v>149</v>
      </c>
      <c r="P848" s="57">
        <v>100</v>
      </c>
      <c r="Q848" s="57">
        <v>60</v>
      </c>
      <c r="R848" s="57">
        <f t="shared" ref="R848:R911" si="123">P848*Q848</f>
        <v>6000</v>
      </c>
      <c r="S848" s="57">
        <f t="shared" si="121"/>
        <v>6420</v>
      </c>
      <c r="T848" s="57">
        <f t="shared" si="122"/>
        <v>6869.4000000000005</v>
      </c>
      <c r="U848" s="89" t="s">
        <v>156</v>
      </c>
      <c r="V848" s="91" t="s">
        <v>991</v>
      </c>
      <c r="W848" s="95" t="s">
        <v>101</v>
      </c>
      <c r="X848" s="91">
        <v>0</v>
      </c>
    </row>
    <row r="849" spans="1:24" ht="57">
      <c r="A849" s="26">
        <v>836</v>
      </c>
      <c r="B849" s="54" t="s">
        <v>321</v>
      </c>
      <c r="C849" s="89" t="s">
        <v>941</v>
      </c>
      <c r="D849" s="89" t="s">
        <v>35</v>
      </c>
      <c r="E849" s="89" t="s">
        <v>35</v>
      </c>
      <c r="F849" s="90" t="s">
        <v>211</v>
      </c>
      <c r="G849" s="91" t="s">
        <v>218</v>
      </c>
      <c r="H849" s="83" t="s">
        <v>242</v>
      </c>
      <c r="I849" s="62" t="s">
        <v>1148</v>
      </c>
      <c r="J849" s="62" t="s">
        <v>1148</v>
      </c>
      <c r="K849" s="62" t="s">
        <v>1148</v>
      </c>
      <c r="L849" s="62" t="s">
        <v>1148</v>
      </c>
      <c r="M849" s="90" t="s">
        <v>326</v>
      </c>
      <c r="N849" s="91" t="s">
        <v>235</v>
      </c>
      <c r="O849" s="91" t="s">
        <v>120</v>
      </c>
      <c r="P849" s="57">
        <v>2</v>
      </c>
      <c r="Q849" s="57">
        <v>1100</v>
      </c>
      <c r="R849" s="57">
        <f t="shared" si="123"/>
        <v>2200</v>
      </c>
      <c r="S849" s="57">
        <f t="shared" si="121"/>
        <v>2354</v>
      </c>
      <c r="T849" s="57">
        <f t="shared" si="122"/>
        <v>2518.7800000000002</v>
      </c>
      <c r="U849" s="89" t="s">
        <v>549</v>
      </c>
      <c r="V849" s="91" t="s">
        <v>992</v>
      </c>
      <c r="W849" s="95" t="s">
        <v>101</v>
      </c>
      <c r="X849" s="91">
        <v>0</v>
      </c>
    </row>
    <row r="850" spans="1:24" ht="57">
      <c r="A850" s="26">
        <v>837</v>
      </c>
      <c r="B850" s="54" t="s">
        <v>321</v>
      </c>
      <c r="C850" s="89" t="s">
        <v>941</v>
      </c>
      <c r="D850" s="89" t="s">
        <v>35</v>
      </c>
      <c r="E850" s="89" t="s">
        <v>35</v>
      </c>
      <c r="F850" s="90" t="s">
        <v>211</v>
      </c>
      <c r="G850" s="91" t="s">
        <v>218</v>
      </c>
      <c r="H850" s="83" t="s">
        <v>270</v>
      </c>
      <c r="I850" s="62" t="s">
        <v>1149</v>
      </c>
      <c r="J850" s="62" t="s">
        <v>1149</v>
      </c>
      <c r="K850" s="62" t="s">
        <v>1149</v>
      </c>
      <c r="L850" s="62" t="s">
        <v>1149</v>
      </c>
      <c r="M850" s="90" t="s">
        <v>326</v>
      </c>
      <c r="N850" s="91" t="s">
        <v>235</v>
      </c>
      <c r="O850" s="91" t="s">
        <v>120</v>
      </c>
      <c r="P850" s="57">
        <v>10</v>
      </c>
      <c r="Q850" s="57">
        <v>455</v>
      </c>
      <c r="R850" s="57">
        <f t="shared" si="123"/>
        <v>4550</v>
      </c>
      <c r="S850" s="57">
        <f t="shared" si="121"/>
        <v>4868.5</v>
      </c>
      <c r="T850" s="57">
        <f t="shared" si="122"/>
        <v>5209.2950000000001</v>
      </c>
      <c r="U850" s="89" t="s">
        <v>153</v>
      </c>
      <c r="V850" s="91" t="s">
        <v>993</v>
      </c>
      <c r="W850" s="95" t="s">
        <v>101</v>
      </c>
      <c r="X850" s="91">
        <v>0</v>
      </c>
    </row>
    <row r="851" spans="1:24" ht="57">
      <c r="A851" s="26">
        <v>838</v>
      </c>
      <c r="B851" s="54" t="s">
        <v>321</v>
      </c>
      <c r="C851" s="89" t="s">
        <v>941</v>
      </c>
      <c r="D851" s="89" t="s">
        <v>35</v>
      </c>
      <c r="E851" s="89" t="s">
        <v>35</v>
      </c>
      <c r="F851" s="90" t="s">
        <v>211</v>
      </c>
      <c r="G851" s="91" t="s">
        <v>218</v>
      </c>
      <c r="H851" s="83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0" t="s">
        <v>326</v>
      </c>
      <c r="N851" s="91" t="s">
        <v>235</v>
      </c>
      <c r="O851" s="91" t="s">
        <v>149</v>
      </c>
      <c r="P851" s="57">
        <v>5</v>
      </c>
      <c r="Q851" s="57">
        <v>370</v>
      </c>
      <c r="R851" s="57">
        <f t="shared" si="123"/>
        <v>1850</v>
      </c>
      <c r="S851" s="57">
        <f t="shared" si="121"/>
        <v>1979.5000000000002</v>
      </c>
      <c r="T851" s="57">
        <f t="shared" si="122"/>
        <v>2118.0650000000005</v>
      </c>
      <c r="U851" s="89" t="s">
        <v>549</v>
      </c>
      <c r="V851" s="91" t="s">
        <v>992</v>
      </c>
      <c r="W851" s="95" t="s">
        <v>101</v>
      </c>
      <c r="X851" s="91">
        <v>0</v>
      </c>
    </row>
    <row r="852" spans="1:24" ht="57">
      <c r="A852" s="26">
        <v>839</v>
      </c>
      <c r="B852" s="54" t="s">
        <v>321</v>
      </c>
      <c r="C852" s="89" t="s">
        <v>941</v>
      </c>
      <c r="D852" s="89" t="s">
        <v>35</v>
      </c>
      <c r="E852" s="89" t="s">
        <v>35</v>
      </c>
      <c r="F852" s="90" t="s">
        <v>211</v>
      </c>
      <c r="G852" s="91" t="s">
        <v>218</v>
      </c>
      <c r="H852" s="83" t="s">
        <v>282</v>
      </c>
      <c r="I852" s="62" t="s">
        <v>1276</v>
      </c>
      <c r="J852" s="62" t="s">
        <v>1150</v>
      </c>
      <c r="K852" s="62" t="s">
        <v>1276</v>
      </c>
      <c r="L852" s="62" t="s">
        <v>1150</v>
      </c>
      <c r="M852" s="90" t="s">
        <v>326</v>
      </c>
      <c r="N852" s="91" t="s">
        <v>235</v>
      </c>
      <c r="O852" s="91" t="s">
        <v>149</v>
      </c>
      <c r="P852" s="57">
        <v>5</v>
      </c>
      <c r="Q852" s="57">
        <v>350</v>
      </c>
      <c r="R852" s="57">
        <f t="shared" si="123"/>
        <v>1750</v>
      </c>
      <c r="S852" s="57">
        <f t="shared" si="121"/>
        <v>1872.5</v>
      </c>
      <c r="T852" s="57">
        <f t="shared" si="122"/>
        <v>2003.575</v>
      </c>
      <c r="U852" s="89" t="s">
        <v>156</v>
      </c>
      <c r="V852" s="91" t="s">
        <v>991</v>
      </c>
      <c r="W852" s="95" t="s">
        <v>101</v>
      </c>
      <c r="X852" s="91">
        <v>0</v>
      </c>
    </row>
    <row r="853" spans="1:24" ht="57">
      <c r="A853" s="26">
        <v>840</v>
      </c>
      <c r="B853" s="54" t="s">
        <v>321</v>
      </c>
      <c r="C853" s="89" t="s">
        <v>941</v>
      </c>
      <c r="D853" s="89" t="s">
        <v>35</v>
      </c>
      <c r="E853" s="89" t="s">
        <v>35</v>
      </c>
      <c r="F853" s="90" t="s">
        <v>211</v>
      </c>
      <c r="G853" s="91" t="s">
        <v>218</v>
      </c>
      <c r="H853" s="83" t="s">
        <v>242</v>
      </c>
      <c r="I853" s="62" t="s">
        <v>1151</v>
      </c>
      <c r="J853" s="62" t="s">
        <v>1151</v>
      </c>
      <c r="K853" s="62" t="s">
        <v>1151</v>
      </c>
      <c r="L853" s="62" t="s">
        <v>1151</v>
      </c>
      <c r="M853" s="90" t="s">
        <v>326</v>
      </c>
      <c r="N853" s="91" t="s">
        <v>235</v>
      </c>
      <c r="O853" s="91" t="s">
        <v>120</v>
      </c>
      <c r="P853" s="57">
        <v>10</v>
      </c>
      <c r="Q853" s="57">
        <v>160</v>
      </c>
      <c r="R853" s="57">
        <f t="shared" si="123"/>
        <v>1600</v>
      </c>
      <c r="S853" s="57">
        <f t="shared" si="121"/>
        <v>1712</v>
      </c>
      <c r="T853" s="57">
        <f t="shared" si="122"/>
        <v>1831.8400000000001</v>
      </c>
      <c r="U853" s="89" t="s">
        <v>549</v>
      </c>
      <c r="V853" s="91" t="s">
        <v>992</v>
      </c>
      <c r="W853" s="95" t="s">
        <v>101</v>
      </c>
      <c r="X853" s="91">
        <v>0</v>
      </c>
    </row>
    <row r="854" spans="1:24" ht="57">
      <c r="A854" s="26">
        <v>841</v>
      </c>
      <c r="B854" s="54" t="s">
        <v>321</v>
      </c>
      <c r="C854" s="89" t="s">
        <v>941</v>
      </c>
      <c r="D854" s="89" t="s">
        <v>35</v>
      </c>
      <c r="E854" s="89" t="s">
        <v>35</v>
      </c>
      <c r="F854" s="90" t="s">
        <v>211</v>
      </c>
      <c r="G854" s="91" t="s">
        <v>218</v>
      </c>
      <c r="H854" s="83" t="s">
        <v>242</v>
      </c>
      <c r="I854" s="62" t="s">
        <v>1152</v>
      </c>
      <c r="J854" s="62" t="s">
        <v>1152</v>
      </c>
      <c r="K854" s="62" t="s">
        <v>1152</v>
      </c>
      <c r="L854" s="62" t="s">
        <v>1152</v>
      </c>
      <c r="M854" s="90" t="s">
        <v>326</v>
      </c>
      <c r="N854" s="91" t="s">
        <v>235</v>
      </c>
      <c r="O854" s="91" t="s">
        <v>149</v>
      </c>
      <c r="P854" s="57">
        <v>5</v>
      </c>
      <c r="Q854" s="57">
        <v>720</v>
      </c>
      <c r="R854" s="57">
        <f t="shared" si="123"/>
        <v>3600</v>
      </c>
      <c r="S854" s="57">
        <f t="shared" si="121"/>
        <v>3852</v>
      </c>
      <c r="T854" s="57">
        <f t="shared" si="122"/>
        <v>4121.6400000000003</v>
      </c>
      <c r="U854" s="89" t="s">
        <v>549</v>
      </c>
      <c r="V854" s="91" t="s">
        <v>992</v>
      </c>
      <c r="W854" s="95" t="s">
        <v>101</v>
      </c>
      <c r="X854" s="91">
        <v>0</v>
      </c>
    </row>
    <row r="855" spans="1:24" ht="57">
      <c r="A855" s="26">
        <v>842</v>
      </c>
      <c r="B855" s="54" t="s">
        <v>321</v>
      </c>
      <c r="C855" s="89" t="s">
        <v>941</v>
      </c>
      <c r="D855" s="89" t="s">
        <v>35</v>
      </c>
      <c r="E855" s="89" t="s">
        <v>35</v>
      </c>
      <c r="F855" s="90" t="s">
        <v>211</v>
      </c>
      <c r="G855" s="91" t="s">
        <v>218</v>
      </c>
      <c r="H855" s="83" t="s">
        <v>242</v>
      </c>
      <c r="I855" s="62" t="s">
        <v>1153</v>
      </c>
      <c r="J855" s="62" t="s">
        <v>1153</v>
      </c>
      <c r="K855" s="62" t="s">
        <v>1153</v>
      </c>
      <c r="L855" s="62" t="s">
        <v>1153</v>
      </c>
      <c r="M855" s="90" t="s">
        <v>326</v>
      </c>
      <c r="N855" s="91" t="s">
        <v>235</v>
      </c>
      <c r="O855" s="91" t="s">
        <v>149</v>
      </c>
      <c r="P855" s="57">
        <v>5</v>
      </c>
      <c r="Q855" s="57">
        <v>380</v>
      </c>
      <c r="R855" s="57">
        <f t="shared" si="123"/>
        <v>1900</v>
      </c>
      <c r="S855" s="57">
        <f t="shared" si="121"/>
        <v>2033.0000000000002</v>
      </c>
      <c r="T855" s="57">
        <f t="shared" si="122"/>
        <v>2175.3100000000004</v>
      </c>
      <c r="U855" s="89" t="s">
        <v>549</v>
      </c>
      <c r="V855" s="91" t="s">
        <v>992</v>
      </c>
      <c r="W855" s="95" t="s">
        <v>101</v>
      </c>
      <c r="X855" s="91">
        <v>0</v>
      </c>
    </row>
    <row r="856" spans="1:24" ht="57">
      <c r="A856" s="26">
        <v>843</v>
      </c>
      <c r="B856" s="54" t="s">
        <v>321</v>
      </c>
      <c r="C856" s="89" t="s">
        <v>941</v>
      </c>
      <c r="D856" s="89" t="s">
        <v>35</v>
      </c>
      <c r="E856" s="89" t="s">
        <v>35</v>
      </c>
      <c r="F856" s="90" t="s">
        <v>211</v>
      </c>
      <c r="G856" s="91" t="s">
        <v>218</v>
      </c>
      <c r="H856" s="83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0" t="s">
        <v>326</v>
      </c>
      <c r="N856" s="91" t="s">
        <v>235</v>
      </c>
      <c r="O856" s="91" t="s">
        <v>145</v>
      </c>
      <c r="P856" s="57">
        <v>50</v>
      </c>
      <c r="Q856" s="57">
        <v>32</v>
      </c>
      <c r="R856" s="57">
        <f t="shared" si="123"/>
        <v>1600</v>
      </c>
      <c r="S856" s="57">
        <f t="shared" si="121"/>
        <v>1712</v>
      </c>
      <c r="T856" s="57">
        <f t="shared" si="122"/>
        <v>1831.8400000000001</v>
      </c>
      <c r="U856" s="89" t="s">
        <v>549</v>
      </c>
      <c r="V856" s="91" t="s">
        <v>992</v>
      </c>
      <c r="W856" s="95" t="s">
        <v>101</v>
      </c>
      <c r="X856" s="91">
        <v>0</v>
      </c>
    </row>
    <row r="857" spans="1:24" ht="57">
      <c r="A857" s="26">
        <v>844</v>
      </c>
      <c r="B857" s="54" t="s">
        <v>321</v>
      </c>
      <c r="C857" s="89" t="s">
        <v>941</v>
      </c>
      <c r="D857" s="89" t="s">
        <v>35</v>
      </c>
      <c r="E857" s="89" t="s">
        <v>35</v>
      </c>
      <c r="F857" s="90" t="s">
        <v>211</v>
      </c>
      <c r="G857" s="91" t="s">
        <v>218</v>
      </c>
      <c r="H857" s="83" t="s">
        <v>243</v>
      </c>
      <c r="I857" s="62" t="s">
        <v>1277</v>
      </c>
      <c r="J857" s="62" t="s">
        <v>1154</v>
      </c>
      <c r="K857" s="62" t="s">
        <v>1277</v>
      </c>
      <c r="L857" s="62" t="s">
        <v>1154</v>
      </c>
      <c r="M857" s="90" t="s">
        <v>326</v>
      </c>
      <c r="N857" s="91" t="s">
        <v>235</v>
      </c>
      <c r="O857" s="91" t="s">
        <v>145</v>
      </c>
      <c r="P857" s="57">
        <v>50</v>
      </c>
      <c r="Q857" s="57">
        <v>35</v>
      </c>
      <c r="R857" s="57">
        <f t="shared" si="123"/>
        <v>1750</v>
      </c>
      <c r="S857" s="57">
        <f t="shared" si="121"/>
        <v>1872.5</v>
      </c>
      <c r="T857" s="57">
        <f t="shared" si="122"/>
        <v>2003.575</v>
      </c>
      <c r="U857" s="89" t="s">
        <v>153</v>
      </c>
      <c r="V857" s="91" t="s">
        <v>993</v>
      </c>
      <c r="W857" s="95" t="s">
        <v>101</v>
      </c>
      <c r="X857" s="91">
        <v>0</v>
      </c>
    </row>
    <row r="858" spans="1:24" ht="57">
      <c r="A858" s="26">
        <v>845</v>
      </c>
      <c r="B858" s="54" t="s">
        <v>321</v>
      </c>
      <c r="C858" s="89" t="s">
        <v>941</v>
      </c>
      <c r="D858" s="89" t="s">
        <v>35</v>
      </c>
      <c r="E858" s="89" t="s">
        <v>35</v>
      </c>
      <c r="F858" s="90" t="s">
        <v>211</v>
      </c>
      <c r="G858" s="91" t="s">
        <v>218</v>
      </c>
      <c r="H858" s="83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0" t="s">
        <v>326</v>
      </c>
      <c r="N858" s="91" t="s">
        <v>235</v>
      </c>
      <c r="O858" s="91" t="s">
        <v>145</v>
      </c>
      <c r="P858" s="57">
        <v>20</v>
      </c>
      <c r="Q858" s="57">
        <v>27</v>
      </c>
      <c r="R858" s="57">
        <f t="shared" si="123"/>
        <v>540</v>
      </c>
      <c r="S858" s="57">
        <f t="shared" si="121"/>
        <v>577.80000000000007</v>
      </c>
      <c r="T858" s="57">
        <f t="shared" si="122"/>
        <v>618.24600000000009</v>
      </c>
      <c r="U858" s="89" t="s">
        <v>549</v>
      </c>
      <c r="V858" s="91" t="s">
        <v>992</v>
      </c>
      <c r="W858" s="95" t="s">
        <v>101</v>
      </c>
      <c r="X858" s="91">
        <v>0</v>
      </c>
    </row>
    <row r="859" spans="1:24" ht="57">
      <c r="A859" s="26">
        <v>846</v>
      </c>
      <c r="B859" s="54" t="s">
        <v>321</v>
      </c>
      <c r="C859" s="89" t="s">
        <v>941</v>
      </c>
      <c r="D859" s="89" t="s">
        <v>35</v>
      </c>
      <c r="E859" s="89" t="s">
        <v>35</v>
      </c>
      <c r="F859" s="90" t="s">
        <v>211</v>
      </c>
      <c r="G859" s="91" t="s">
        <v>218</v>
      </c>
      <c r="H859" s="83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0" t="s">
        <v>326</v>
      </c>
      <c r="N859" s="91" t="s">
        <v>235</v>
      </c>
      <c r="O859" s="91" t="s">
        <v>145</v>
      </c>
      <c r="P859" s="57">
        <v>100</v>
      </c>
      <c r="Q859" s="57">
        <v>20</v>
      </c>
      <c r="R859" s="57">
        <f t="shared" si="123"/>
        <v>2000</v>
      </c>
      <c r="S859" s="57">
        <f t="shared" si="121"/>
        <v>2140</v>
      </c>
      <c r="T859" s="57">
        <f t="shared" si="122"/>
        <v>2289.8000000000002</v>
      </c>
      <c r="U859" s="89" t="s">
        <v>153</v>
      </c>
      <c r="V859" s="91" t="s">
        <v>993</v>
      </c>
      <c r="W859" s="95" t="s">
        <v>101</v>
      </c>
      <c r="X859" s="91">
        <v>0</v>
      </c>
    </row>
    <row r="860" spans="1:24" ht="57">
      <c r="A860" s="26">
        <v>847</v>
      </c>
      <c r="B860" s="54" t="s">
        <v>321</v>
      </c>
      <c r="C860" s="89" t="s">
        <v>941</v>
      </c>
      <c r="D860" s="89" t="s">
        <v>35</v>
      </c>
      <c r="E860" s="89" t="s">
        <v>35</v>
      </c>
      <c r="F860" s="90" t="s">
        <v>211</v>
      </c>
      <c r="G860" s="91" t="s">
        <v>218</v>
      </c>
      <c r="H860" s="83" t="s">
        <v>243</v>
      </c>
      <c r="I860" s="62" t="s">
        <v>1277</v>
      </c>
      <c r="J860" s="62" t="s">
        <v>1155</v>
      </c>
      <c r="K860" s="62" t="s">
        <v>1277</v>
      </c>
      <c r="L860" s="62" t="s">
        <v>1155</v>
      </c>
      <c r="M860" s="90" t="s">
        <v>326</v>
      </c>
      <c r="N860" s="91" t="s">
        <v>235</v>
      </c>
      <c r="O860" s="91" t="s">
        <v>145</v>
      </c>
      <c r="P860" s="57">
        <v>100</v>
      </c>
      <c r="Q860" s="57">
        <v>20</v>
      </c>
      <c r="R860" s="57">
        <f t="shared" si="123"/>
        <v>2000</v>
      </c>
      <c r="S860" s="57">
        <f t="shared" si="121"/>
        <v>2140</v>
      </c>
      <c r="T860" s="57">
        <f t="shared" si="122"/>
        <v>2289.8000000000002</v>
      </c>
      <c r="U860" s="89" t="s">
        <v>156</v>
      </c>
      <c r="V860" s="91" t="s">
        <v>991</v>
      </c>
      <c r="W860" s="95" t="s">
        <v>101</v>
      </c>
      <c r="X860" s="91">
        <v>0</v>
      </c>
    </row>
    <row r="861" spans="1:24" ht="57">
      <c r="A861" s="26">
        <v>848</v>
      </c>
      <c r="B861" s="54" t="s">
        <v>321</v>
      </c>
      <c r="C861" s="89" t="s">
        <v>941</v>
      </c>
      <c r="D861" s="89" t="s">
        <v>35</v>
      </c>
      <c r="E861" s="89" t="s">
        <v>35</v>
      </c>
      <c r="F861" s="90" t="s">
        <v>211</v>
      </c>
      <c r="G861" s="91" t="s">
        <v>218</v>
      </c>
      <c r="H861" s="83" t="s">
        <v>243</v>
      </c>
      <c r="I861" s="62" t="s">
        <v>1278</v>
      </c>
      <c r="J861" s="62" t="s">
        <v>1155</v>
      </c>
      <c r="K861" s="62" t="s">
        <v>1278</v>
      </c>
      <c r="L861" s="62" t="s">
        <v>1155</v>
      </c>
      <c r="M861" s="90" t="s">
        <v>326</v>
      </c>
      <c r="N861" s="91" t="s">
        <v>235</v>
      </c>
      <c r="O861" s="91" t="s">
        <v>145</v>
      </c>
      <c r="P861" s="57">
        <v>100</v>
      </c>
      <c r="Q861" s="57">
        <v>25.9</v>
      </c>
      <c r="R861" s="57">
        <f t="shared" si="123"/>
        <v>2590</v>
      </c>
      <c r="S861" s="57">
        <f t="shared" si="121"/>
        <v>2771.3</v>
      </c>
      <c r="T861" s="57">
        <f t="shared" si="122"/>
        <v>2965.2910000000002</v>
      </c>
      <c r="U861" s="89" t="s">
        <v>159</v>
      </c>
      <c r="V861" s="91" t="s">
        <v>990</v>
      </c>
      <c r="W861" s="95" t="s">
        <v>101</v>
      </c>
      <c r="X861" s="91">
        <v>0</v>
      </c>
    </row>
    <row r="862" spans="1:24" ht="57">
      <c r="A862" s="26">
        <v>849</v>
      </c>
      <c r="B862" s="54" t="s">
        <v>321</v>
      </c>
      <c r="C862" s="89" t="s">
        <v>941</v>
      </c>
      <c r="D862" s="89" t="s">
        <v>35</v>
      </c>
      <c r="E862" s="89" t="s">
        <v>35</v>
      </c>
      <c r="F862" s="90" t="s">
        <v>211</v>
      </c>
      <c r="G862" s="91" t="s">
        <v>218</v>
      </c>
      <c r="H862" s="83" t="s">
        <v>243</v>
      </c>
      <c r="I862" s="62" t="s">
        <v>1279</v>
      </c>
      <c r="J862" s="62" t="s">
        <v>1156</v>
      </c>
      <c r="K862" s="62" t="s">
        <v>1279</v>
      </c>
      <c r="L862" s="62" t="s">
        <v>1156</v>
      </c>
      <c r="M862" s="90" t="s">
        <v>326</v>
      </c>
      <c r="N862" s="91" t="s">
        <v>235</v>
      </c>
      <c r="O862" s="91" t="s">
        <v>145</v>
      </c>
      <c r="P862" s="57">
        <v>100</v>
      </c>
      <c r="Q862" s="57">
        <v>51</v>
      </c>
      <c r="R862" s="57">
        <f t="shared" si="123"/>
        <v>5100</v>
      </c>
      <c r="S862" s="57">
        <f t="shared" si="121"/>
        <v>5457</v>
      </c>
      <c r="T862" s="57">
        <f t="shared" si="122"/>
        <v>5838.9900000000007</v>
      </c>
      <c r="U862" s="89" t="s">
        <v>549</v>
      </c>
      <c r="V862" s="91" t="s">
        <v>992</v>
      </c>
      <c r="W862" s="95" t="s">
        <v>101</v>
      </c>
      <c r="X862" s="91">
        <v>0</v>
      </c>
    </row>
    <row r="863" spans="1:24" ht="57">
      <c r="A863" s="26">
        <v>850</v>
      </c>
      <c r="B863" s="54" t="s">
        <v>321</v>
      </c>
      <c r="C863" s="89" t="s">
        <v>941</v>
      </c>
      <c r="D863" s="89" t="s">
        <v>35</v>
      </c>
      <c r="E863" s="89" t="s">
        <v>35</v>
      </c>
      <c r="F863" s="90" t="s">
        <v>211</v>
      </c>
      <c r="G863" s="91" t="s">
        <v>218</v>
      </c>
      <c r="H863" s="83" t="s">
        <v>243</v>
      </c>
      <c r="I863" s="62" t="s">
        <v>1156</v>
      </c>
      <c r="J863" s="62" t="s">
        <v>1156</v>
      </c>
      <c r="K863" s="62" t="s">
        <v>1156</v>
      </c>
      <c r="L863" s="62" t="s">
        <v>1156</v>
      </c>
      <c r="M863" s="90" t="s">
        <v>326</v>
      </c>
      <c r="N863" s="91" t="s">
        <v>235</v>
      </c>
      <c r="O863" s="91" t="s">
        <v>145</v>
      </c>
      <c r="P863" s="57">
        <v>100</v>
      </c>
      <c r="Q863" s="57">
        <v>52</v>
      </c>
      <c r="R863" s="57">
        <f t="shared" si="123"/>
        <v>5200</v>
      </c>
      <c r="S863" s="57">
        <f t="shared" si="121"/>
        <v>5564</v>
      </c>
      <c r="T863" s="57">
        <f t="shared" si="122"/>
        <v>5953.4800000000005</v>
      </c>
      <c r="U863" s="89" t="s">
        <v>156</v>
      </c>
      <c r="V863" s="91" t="s">
        <v>991</v>
      </c>
      <c r="W863" s="95" t="s">
        <v>101</v>
      </c>
      <c r="X863" s="91">
        <v>0</v>
      </c>
    </row>
    <row r="864" spans="1:24" ht="57">
      <c r="A864" s="26">
        <v>851</v>
      </c>
      <c r="B864" s="54" t="s">
        <v>321</v>
      </c>
      <c r="C864" s="89" t="s">
        <v>941</v>
      </c>
      <c r="D864" s="89" t="s">
        <v>35</v>
      </c>
      <c r="E864" s="89" t="s">
        <v>35</v>
      </c>
      <c r="F864" s="90" t="s">
        <v>211</v>
      </c>
      <c r="G864" s="91" t="s">
        <v>218</v>
      </c>
      <c r="H864" s="83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0" t="s">
        <v>326</v>
      </c>
      <c r="N864" s="91" t="s">
        <v>235</v>
      </c>
      <c r="O864" s="91" t="s">
        <v>120</v>
      </c>
      <c r="P864" s="57">
        <v>20</v>
      </c>
      <c r="Q864" s="57">
        <v>25</v>
      </c>
      <c r="R864" s="57">
        <f t="shared" si="123"/>
        <v>500</v>
      </c>
      <c r="S864" s="57">
        <f t="shared" si="121"/>
        <v>535</v>
      </c>
      <c r="T864" s="57">
        <f t="shared" si="122"/>
        <v>572.45000000000005</v>
      </c>
      <c r="U864" s="89" t="s">
        <v>549</v>
      </c>
      <c r="V864" s="91" t="s">
        <v>992</v>
      </c>
      <c r="W864" s="95" t="s">
        <v>101</v>
      </c>
      <c r="X864" s="91">
        <v>0</v>
      </c>
    </row>
    <row r="865" spans="1:24" ht="57">
      <c r="A865" s="26">
        <v>852</v>
      </c>
      <c r="B865" s="54" t="s">
        <v>321</v>
      </c>
      <c r="C865" s="89" t="s">
        <v>941</v>
      </c>
      <c r="D865" s="89" t="s">
        <v>35</v>
      </c>
      <c r="E865" s="89" t="s">
        <v>35</v>
      </c>
      <c r="F865" s="90" t="s">
        <v>211</v>
      </c>
      <c r="G865" s="91" t="s">
        <v>218</v>
      </c>
      <c r="H865" s="83" t="s">
        <v>268</v>
      </c>
      <c r="I865" s="62" t="s">
        <v>1280</v>
      </c>
      <c r="J865" s="62" t="s">
        <v>1157</v>
      </c>
      <c r="K865" s="62" t="s">
        <v>1280</v>
      </c>
      <c r="L865" s="62" t="s">
        <v>1157</v>
      </c>
      <c r="M865" s="90" t="s">
        <v>326</v>
      </c>
      <c r="N865" s="91" t="s">
        <v>235</v>
      </c>
      <c r="O865" s="91" t="s">
        <v>120</v>
      </c>
      <c r="P865" s="57">
        <v>20</v>
      </c>
      <c r="Q865" s="57">
        <v>30</v>
      </c>
      <c r="R865" s="57">
        <f t="shared" si="123"/>
        <v>600</v>
      </c>
      <c r="S865" s="57">
        <f t="shared" si="121"/>
        <v>642</v>
      </c>
      <c r="T865" s="57">
        <f t="shared" si="122"/>
        <v>686.94</v>
      </c>
      <c r="U865" s="89" t="s">
        <v>153</v>
      </c>
      <c r="V865" s="91" t="s">
        <v>993</v>
      </c>
      <c r="W865" s="95" t="s">
        <v>101</v>
      </c>
      <c r="X865" s="91">
        <v>0</v>
      </c>
    </row>
    <row r="866" spans="1:24" ht="57">
      <c r="A866" s="26">
        <v>853</v>
      </c>
      <c r="B866" s="54" t="s">
        <v>321</v>
      </c>
      <c r="C866" s="89" t="s">
        <v>941</v>
      </c>
      <c r="D866" s="89" t="s">
        <v>35</v>
      </c>
      <c r="E866" s="89" t="s">
        <v>35</v>
      </c>
      <c r="F866" s="90" t="s">
        <v>211</v>
      </c>
      <c r="G866" s="91" t="s">
        <v>218</v>
      </c>
      <c r="H866" s="83" t="s">
        <v>268</v>
      </c>
      <c r="I866" s="62" t="s">
        <v>1281</v>
      </c>
      <c r="J866" s="62" t="s">
        <v>1158</v>
      </c>
      <c r="K866" s="62" t="s">
        <v>1281</v>
      </c>
      <c r="L866" s="62" t="s">
        <v>1158</v>
      </c>
      <c r="M866" s="90" t="s">
        <v>326</v>
      </c>
      <c r="N866" s="91" t="s">
        <v>235</v>
      </c>
      <c r="O866" s="91" t="s">
        <v>120</v>
      </c>
      <c r="P866" s="57">
        <v>10</v>
      </c>
      <c r="Q866" s="57">
        <v>89</v>
      </c>
      <c r="R866" s="57">
        <f t="shared" si="123"/>
        <v>890</v>
      </c>
      <c r="S866" s="57">
        <f t="shared" si="121"/>
        <v>952.30000000000007</v>
      </c>
      <c r="T866" s="57">
        <f t="shared" si="122"/>
        <v>1018.9610000000001</v>
      </c>
      <c r="U866" s="89" t="s">
        <v>549</v>
      </c>
      <c r="V866" s="91" t="s">
        <v>992</v>
      </c>
      <c r="W866" s="95" t="s">
        <v>101</v>
      </c>
      <c r="X866" s="91">
        <v>0</v>
      </c>
    </row>
    <row r="867" spans="1:24" ht="57">
      <c r="A867" s="26">
        <v>854</v>
      </c>
      <c r="B867" s="54" t="s">
        <v>321</v>
      </c>
      <c r="C867" s="89" t="s">
        <v>941</v>
      </c>
      <c r="D867" s="89" t="s">
        <v>35</v>
      </c>
      <c r="E867" s="89" t="s">
        <v>35</v>
      </c>
      <c r="F867" s="90" t="s">
        <v>211</v>
      </c>
      <c r="G867" s="91" t="s">
        <v>218</v>
      </c>
      <c r="H867" s="83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0" t="s">
        <v>326</v>
      </c>
      <c r="N867" s="91" t="s">
        <v>235</v>
      </c>
      <c r="O867" s="91" t="s">
        <v>120</v>
      </c>
      <c r="P867" s="57">
        <v>50</v>
      </c>
      <c r="Q867" s="57">
        <v>176</v>
      </c>
      <c r="R867" s="57">
        <f t="shared" si="123"/>
        <v>8800</v>
      </c>
      <c r="S867" s="57">
        <f t="shared" si="121"/>
        <v>9416</v>
      </c>
      <c r="T867" s="57">
        <f t="shared" si="122"/>
        <v>10075.120000000001</v>
      </c>
      <c r="U867" s="89" t="s">
        <v>549</v>
      </c>
      <c r="V867" s="91" t="s">
        <v>992</v>
      </c>
      <c r="W867" s="95" t="s">
        <v>101</v>
      </c>
      <c r="X867" s="91">
        <v>0</v>
      </c>
    </row>
    <row r="868" spans="1:24" ht="57">
      <c r="A868" s="26">
        <v>855</v>
      </c>
      <c r="B868" s="54" t="s">
        <v>321</v>
      </c>
      <c r="C868" s="89" t="s">
        <v>941</v>
      </c>
      <c r="D868" s="89" t="s">
        <v>35</v>
      </c>
      <c r="E868" s="89" t="s">
        <v>35</v>
      </c>
      <c r="F868" s="90" t="s">
        <v>211</v>
      </c>
      <c r="G868" s="91" t="s">
        <v>218</v>
      </c>
      <c r="H868" s="83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0" t="s">
        <v>326</v>
      </c>
      <c r="N868" s="91" t="s">
        <v>235</v>
      </c>
      <c r="O868" s="91" t="s">
        <v>120</v>
      </c>
      <c r="P868" s="57">
        <v>50</v>
      </c>
      <c r="Q868" s="57">
        <v>176</v>
      </c>
      <c r="R868" s="57">
        <f t="shared" si="123"/>
        <v>8800</v>
      </c>
      <c r="S868" s="57">
        <f t="shared" si="121"/>
        <v>9416</v>
      </c>
      <c r="T868" s="57">
        <f t="shared" si="122"/>
        <v>10075.120000000001</v>
      </c>
      <c r="U868" s="89" t="s">
        <v>153</v>
      </c>
      <c r="V868" s="91" t="s">
        <v>993</v>
      </c>
      <c r="W868" s="95" t="s">
        <v>101</v>
      </c>
      <c r="X868" s="91">
        <v>0</v>
      </c>
    </row>
    <row r="869" spans="1:24" ht="57">
      <c r="A869" s="26">
        <v>856</v>
      </c>
      <c r="B869" s="54" t="s">
        <v>321</v>
      </c>
      <c r="C869" s="89" t="s">
        <v>941</v>
      </c>
      <c r="D869" s="89" t="s">
        <v>35</v>
      </c>
      <c r="E869" s="89" t="s">
        <v>35</v>
      </c>
      <c r="F869" s="90" t="s">
        <v>211</v>
      </c>
      <c r="G869" s="91" t="s">
        <v>218</v>
      </c>
      <c r="H869" s="83" t="s">
        <v>268</v>
      </c>
      <c r="I869" s="62" t="s">
        <v>1282</v>
      </c>
      <c r="J869" s="62" t="s">
        <v>1159</v>
      </c>
      <c r="K869" s="62" t="s">
        <v>1282</v>
      </c>
      <c r="L869" s="62" t="s">
        <v>1159</v>
      </c>
      <c r="M869" s="90" t="s">
        <v>326</v>
      </c>
      <c r="N869" s="91" t="s">
        <v>235</v>
      </c>
      <c r="O869" s="91" t="s">
        <v>120</v>
      </c>
      <c r="P869" s="57">
        <v>50</v>
      </c>
      <c r="Q869" s="57">
        <v>180</v>
      </c>
      <c r="R869" s="57">
        <f t="shared" si="123"/>
        <v>9000</v>
      </c>
      <c r="S869" s="57">
        <f t="shared" si="121"/>
        <v>9630</v>
      </c>
      <c r="T869" s="57">
        <f t="shared" si="122"/>
        <v>10304.1</v>
      </c>
      <c r="U869" s="89" t="s">
        <v>159</v>
      </c>
      <c r="V869" s="91" t="s">
        <v>990</v>
      </c>
      <c r="W869" s="95" t="s">
        <v>101</v>
      </c>
      <c r="X869" s="91">
        <v>0</v>
      </c>
    </row>
    <row r="870" spans="1:24" ht="57">
      <c r="A870" s="26">
        <v>857</v>
      </c>
      <c r="B870" s="54" t="s">
        <v>321</v>
      </c>
      <c r="C870" s="89" t="s">
        <v>941</v>
      </c>
      <c r="D870" s="89" t="s">
        <v>35</v>
      </c>
      <c r="E870" s="89" t="s">
        <v>35</v>
      </c>
      <c r="F870" s="90" t="s">
        <v>211</v>
      </c>
      <c r="G870" s="91" t="s">
        <v>218</v>
      </c>
      <c r="H870" s="83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0" t="s">
        <v>326</v>
      </c>
      <c r="N870" s="91" t="s">
        <v>235</v>
      </c>
      <c r="O870" s="91" t="s">
        <v>120</v>
      </c>
      <c r="P870" s="57">
        <v>10</v>
      </c>
      <c r="Q870" s="57">
        <v>139</v>
      </c>
      <c r="R870" s="57">
        <f t="shared" si="123"/>
        <v>1390</v>
      </c>
      <c r="S870" s="57">
        <f t="shared" si="121"/>
        <v>1487.3000000000002</v>
      </c>
      <c r="T870" s="57">
        <f t="shared" si="122"/>
        <v>1591.4110000000003</v>
      </c>
      <c r="U870" s="89" t="s">
        <v>549</v>
      </c>
      <c r="V870" s="91" t="s">
        <v>992</v>
      </c>
      <c r="W870" s="95" t="s">
        <v>101</v>
      </c>
      <c r="X870" s="91">
        <v>0</v>
      </c>
    </row>
    <row r="871" spans="1:24" ht="57">
      <c r="A871" s="26">
        <v>858</v>
      </c>
      <c r="B871" s="54" t="s">
        <v>321</v>
      </c>
      <c r="C871" s="89" t="s">
        <v>941</v>
      </c>
      <c r="D871" s="89" t="s">
        <v>35</v>
      </c>
      <c r="E871" s="89" t="s">
        <v>35</v>
      </c>
      <c r="F871" s="90" t="s">
        <v>211</v>
      </c>
      <c r="G871" s="91" t="s">
        <v>218</v>
      </c>
      <c r="H871" s="83" t="s">
        <v>268</v>
      </c>
      <c r="I871" s="62" t="s">
        <v>1283</v>
      </c>
      <c r="J871" s="62" t="s">
        <v>1160</v>
      </c>
      <c r="K871" s="62" t="s">
        <v>1283</v>
      </c>
      <c r="L871" s="62" t="s">
        <v>1160</v>
      </c>
      <c r="M871" s="90" t="s">
        <v>326</v>
      </c>
      <c r="N871" s="91" t="s">
        <v>235</v>
      </c>
      <c r="O871" s="91" t="s">
        <v>120</v>
      </c>
      <c r="P871" s="57">
        <v>10</v>
      </c>
      <c r="Q871" s="57">
        <v>123</v>
      </c>
      <c r="R871" s="57">
        <f t="shared" si="123"/>
        <v>1230</v>
      </c>
      <c r="S871" s="57">
        <f t="shared" si="121"/>
        <v>1316.1000000000001</v>
      </c>
      <c r="T871" s="57">
        <f t="shared" si="122"/>
        <v>1408.2270000000003</v>
      </c>
      <c r="U871" s="89" t="s">
        <v>156</v>
      </c>
      <c r="V871" s="91" t="s">
        <v>991</v>
      </c>
      <c r="W871" s="95" t="s">
        <v>101</v>
      </c>
      <c r="X871" s="91">
        <v>0</v>
      </c>
    </row>
    <row r="872" spans="1:24" ht="57">
      <c r="A872" s="26">
        <v>859</v>
      </c>
      <c r="B872" s="54" t="s">
        <v>321</v>
      </c>
      <c r="C872" s="89" t="s">
        <v>941</v>
      </c>
      <c r="D872" s="89" t="s">
        <v>35</v>
      </c>
      <c r="E872" s="89" t="s">
        <v>35</v>
      </c>
      <c r="F872" s="90" t="s">
        <v>211</v>
      </c>
      <c r="G872" s="91" t="s">
        <v>218</v>
      </c>
      <c r="H872" s="83" t="s">
        <v>242</v>
      </c>
      <c r="I872" s="62" t="s">
        <v>1161</v>
      </c>
      <c r="J872" s="62" t="s">
        <v>1161</v>
      </c>
      <c r="K872" s="62" t="s">
        <v>1161</v>
      </c>
      <c r="L872" s="62" t="s">
        <v>1161</v>
      </c>
      <c r="M872" s="90" t="s">
        <v>326</v>
      </c>
      <c r="N872" s="91" t="s">
        <v>235</v>
      </c>
      <c r="O872" s="91" t="s">
        <v>145</v>
      </c>
      <c r="P872" s="57">
        <v>20</v>
      </c>
      <c r="Q872" s="57">
        <v>65</v>
      </c>
      <c r="R872" s="57">
        <f t="shared" si="123"/>
        <v>1300</v>
      </c>
      <c r="S872" s="57">
        <f t="shared" si="121"/>
        <v>1391</v>
      </c>
      <c r="T872" s="57">
        <f t="shared" si="122"/>
        <v>1488.3700000000001</v>
      </c>
      <c r="U872" s="89" t="s">
        <v>549</v>
      </c>
      <c r="V872" s="91" t="s">
        <v>992</v>
      </c>
      <c r="W872" s="95" t="s">
        <v>101</v>
      </c>
      <c r="X872" s="91">
        <v>0</v>
      </c>
    </row>
    <row r="873" spans="1:24" ht="57">
      <c r="A873" s="26">
        <v>860</v>
      </c>
      <c r="B873" s="54" t="s">
        <v>321</v>
      </c>
      <c r="C873" s="89" t="s">
        <v>941</v>
      </c>
      <c r="D873" s="89" t="s">
        <v>35</v>
      </c>
      <c r="E873" s="89" t="s">
        <v>35</v>
      </c>
      <c r="F873" s="90" t="s">
        <v>211</v>
      </c>
      <c r="G873" s="91" t="s">
        <v>218</v>
      </c>
      <c r="H873" s="83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0" t="s">
        <v>326</v>
      </c>
      <c r="N873" s="91" t="s">
        <v>235</v>
      </c>
      <c r="O873" s="91" t="s">
        <v>120</v>
      </c>
      <c r="P873" s="57">
        <v>20</v>
      </c>
      <c r="Q873" s="57">
        <v>126</v>
      </c>
      <c r="R873" s="57">
        <f t="shared" si="123"/>
        <v>2520</v>
      </c>
      <c r="S873" s="57">
        <f t="shared" ref="S873:S936" si="124">R873*1.07</f>
        <v>2696.4</v>
      </c>
      <c r="T873" s="57">
        <f t="shared" si="122"/>
        <v>2885.1480000000001</v>
      </c>
      <c r="U873" s="89" t="s">
        <v>549</v>
      </c>
      <c r="V873" s="91" t="s">
        <v>992</v>
      </c>
      <c r="W873" s="95" t="s">
        <v>101</v>
      </c>
      <c r="X873" s="91">
        <v>0</v>
      </c>
    </row>
    <row r="874" spans="1:24" ht="57">
      <c r="A874" s="26">
        <v>861</v>
      </c>
      <c r="B874" s="54" t="s">
        <v>321</v>
      </c>
      <c r="C874" s="89" t="s">
        <v>941</v>
      </c>
      <c r="D874" s="89" t="s">
        <v>35</v>
      </c>
      <c r="E874" s="89" t="s">
        <v>35</v>
      </c>
      <c r="F874" s="90" t="s">
        <v>211</v>
      </c>
      <c r="G874" s="91" t="s">
        <v>218</v>
      </c>
      <c r="H874" s="83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0" t="s">
        <v>326</v>
      </c>
      <c r="N874" s="91" t="s">
        <v>235</v>
      </c>
      <c r="O874" s="91" t="s">
        <v>120</v>
      </c>
      <c r="P874" s="57">
        <v>20</v>
      </c>
      <c r="Q874" s="57">
        <v>119</v>
      </c>
      <c r="R874" s="57">
        <f t="shared" si="123"/>
        <v>2380</v>
      </c>
      <c r="S874" s="57">
        <f t="shared" si="124"/>
        <v>2546.6000000000004</v>
      </c>
      <c r="T874" s="57">
        <f t="shared" si="122"/>
        <v>2724.8620000000005</v>
      </c>
      <c r="U874" s="89" t="s">
        <v>156</v>
      </c>
      <c r="V874" s="91" t="s">
        <v>991</v>
      </c>
      <c r="W874" s="95" t="s">
        <v>101</v>
      </c>
      <c r="X874" s="91">
        <v>0</v>
      </c>
    </row>
    <row r="875" spans="1:24" ht="57">
      <c r="A875" s="26">
        <v>862</v>
      </c>
      <c r="B875" s="54" t="s">
        <v>321</v>
      </c>
      <c r="C875" s="89" t="s">
        <v>941</v>
      </c>
      <c r="D875" s="89" t="s">
        <v>35</v>
      </c>
      <c r="E875" s="89" t="s">
        <v>35</v>
      </c>
      <c r="F875" s="90" t="s">
        <v>211</v>
      </c>
      <c r="G875" s="91" t="s">
        <v>218</v>
      </c>
      <c r="H875" s="83" t="s">
        <v>242</v>
      </c>
      <c r="I875" s="62" t="s">
        <v>1284</v>
      </c>
      <c r="J875" s="62" t="s">
        <v>1162</v>
      </c>
      <c r="K875" s="62" t="s">
        <v>1284</v>
      </c>
      <c r="L875" s="62" t="s">
        <v>1162</v>
      </c>
      <c r="M875" s="90" t="s">
        <v>326</v>
      </c>
      <c r="N875" s="91" t="s">
        <v>235</v>
      </c>
      <c r="O875" s="91" t="s">
        <v>120</v>
      </c>
      <c r="P875" s="57">
        <v>20</v>
      </c>
      <c r="Q875" s="57">
        <v>126.5</v>
      </c>
      <c r="R875" s="57">
        <f t="shared" si="123"/>
        <v>2530</v>
      </c>
      <c r="S875" s="57">
        <f t="shared" si="124"/>
        <v>2707.1000000000004</v>
      </c>
      <c r="T875" s="57">
        <f t="shared" si="122"/>
        <v>2896.5970000000007</v>
      </c>
      <c r="U875" s="89" t="s">
        <v>159</v>
      </c>
      <c r="V875" s="91" t="s">
        <v>990</v>
      </c>
      <c r="W875" s="95" t="s">
        <v>101</v>
      </c>
      <c r="X875" s="91">
        <v>0</v>
      </c>
    </row>
    <row r="876" spans="1:24" ht="57">
      <c r="A876" s="26">
        <v>863</v>
      </c>
      <c r="B876" s="54" t="s">
        <v>321</v>
      </c>
      <c r="C876" s="89" t="s">
        <v>941</v>
      </c>
      <c r="D876" s="89" t="s">
        <v>35</v>
      </c>
      <c r="E876" s="89" t="s">
        <v>35</v>
      </c>
      <c r="F876" s="90" t="s">
        <v>211</v>
      </c>
      <c r="G876" s="91" t="s">
        <v>218</v>
      </c>
      <c r="H876" s="83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0" t="s">
        <v>326</v>
      </c>
      <c r="N876" s="91" t="s">
        <v>235</v>
      </c>
      <c r="O876" s="91" t="s">
        <v>145</v>
      </c>
      <c r="P876" s="57">
        <v>200</v>
      </c>
      <c r="Q876" s="57">
        <v>8</v>
      </c>
      <c r="R876" s="57">
        <f t="shared" si="123"/>
        <v>1600</v>
      </c>
      <c r="S876" s="57">
        <f t="shared" si="124"/>
        <v>1712</v>
      </c>
      <c r="T876" s="57">
        <f t="shared" si="122"/>
        <v>1831.8400000000001</v>
      </c>
      <c r="U876" s="89" t="s">
        <v>549</v>
      </c>
      <c r="V876" s="91" t="s">
        <v>992</v>
      </c>
      <c r="W876" s="95" t="s">
        <v>101</v>
      </c>
      <c r="X876" s="91">
        <v>0</v>
      </c>
    </row>
    <row r="877" spans="1:24" ht="57">
      <c r="A877" s="26">
        <v>864</v>
      </c>
      <c r="B877" s="54" t="s">
        <v>321</v>
      </c>
      <c r="C877" s="89" t="s">
        <v>941</v>
      </c>
      <c r="D877" s="89" t="s">
        <v>35</v>
      </c>
      <c r="E877" s="89" t="s">
        <v>35</v>
      </c>
      <c r="F877" s="90" t="s">
        <v>211</v>
      </c>
      <c r="G877" s="91" t="s">
        <v>218</v>
      </c>
      <c r="H877" s="83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0" t="s">
        <v>326</v>
      </c>
      <c r="N877" s="91" t="s">
        <v>235</v>
      </c>
      <c r="O877" s="91" t="s">
        <v>145</v>
      </c>
      <c r="P877" s="57">
        <v>200</v>
      </c>
      <c r="Q877" s="57">
        <v>8</v>
      </c>
      <c r="R877" s="57">
        <f t="shared" si="123"/>
        <v>1600</v>
      </c>
      <c r="S877" s="57">
        <f t="shared" si="124"/>
        <v>1712</v>
      </c>
      <c r="T877" s="57">
        <f t="shared" si="122"/>
        <v>1831.8400000000001</v>
      </c>
      <c r="U877" s="89" t="s">
        <v>156</v>
      </c>
      <c r="V877" s="91" t="s">
        <v>991</v>
      </c>
      <c r="W877" s="95" t="s">
        <v>101</v>
      </c>
      <c r="X877" s="91">
        <v>0</v>
      </c>
    </row>
    <row r="878" spans="1:24" ht="57">
      <c r="A878" s="26">
        <v>865</v>
      </c>
      <c r="B878" s="54" t="s">
        <v>321</v>
      </c>
      <c r="C878" s="89" t="s">
        <v>941</v>
      </c>
      <c r="D878" s="89" t="s">
        <v>35</v>
      </c>
      <c r="E878" s="89" t="s">
        <v>35</v>
      </c>
      <c r="F878" s="90" t="s">
        <v>211</v>
      </c>
      <c r="G878" s="91" t="s">
        <v>218</v>
      </c>
      <c r="H878" s="83" t="s">
        <v>243</v>
      </c>
      <c r="I878" s="62" t="s">
        <v>1285</v>
      </c>
      <c r="J878" s="62" t="s">
        <v>1163</v>
      </c>
      <c r="K878" s="62" t="s">
        <v>1285</v>
      </c>
      <c r="L878" s="62" t="s">
        <v>1163</v>
      </c>
      <c r="M878" s="90" t="s">
        <v>326</v>
      </c>
      <c r="N878" s="91" t="s">
        <v>235</v>
      </c>
      <c r="O878" s="91" t="s">
        <v>145</v>
      </c>
      <c r="P878" s="57">
        <v>200</v>
      </c>
      <c r="Q878" s="57">
        <v>10</v>
      </c>
      <c r="R878" s="57">
        <f t="shared" si="123"/>
        <v>2000</v>
      </c>
      <c r="S878" s="57">
        <f t="shared" si="124"/>
        <v>2140</v>
      </c>
      <c r="T878" s="57">
        <f t="shared" si="122"/>
        <v>2289.8000000000002</v>
      </c>
      <c r="U878" s="89" t="s">
        <v>159</v>
      </c>
      <c r="V878" s="91" t="s">
        <v>990</v>
      </c>
      <c r="W878" s="95" t="s">
        <v>101</v>
      </c>
      <c r="X878" s="91">
        <v>0</v>
      </c>
    </row>
    <row r="879" spans="1:24" ht="57">
      <c r="A879" s="26">
        <v>866</v>
      </c>
      <c r="B879" s="54" t="s">
        <v>321</v>
      </c>
      <c r="C879" s="89" t="s">
        <v>941</v>
      </c>
      <c r="D879" s="89" t="s">
        <v>35</v>
      </c>
      <c r="E879" s="89" t="s">
        <v>35</v>
      </c>
      <c r="F879" s="90" t="s">
        <v>211</v>
      </c>
      <c r="G879" s="91" t="s">
        <v>218</v>
      </c>
      <c r="H879" s="83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0" t="s">
        <v>326</v>
      </c>
      <c r="N879" s="91" t="s">
        <v>235</v>
      </c>
      <c r="O879" s="91" t="s">
        <v>120</v>
      </c>
      <c r="P879" s="57">
        <v>20</v>
      </c>
      <c r="Q879" s="57">
        <v>245</v>
      </c>
      <c r="R879" s="57">
        <f t="shared" si="123"/>
        <v>4900</v>
      </c>
      <c r="S879" s="57">
        <f t="shared" si="124"/>
        <v>5243</v>
      </c>
      <c r="T879" s="57">
        <f t="shared" si="122"/>
        <v>5610.01</v>
      </c>
      <c r="U879" s="89" t="s">
        <v>549</v>
      </c>
      <c r="V879" s="91" t="s">
        <v>992</v>
      </c>
      <c r="W879" s="95" t="s">
        <v>101</v>
      </c>
      <c r="X879" s="91">
        <v>0</v>
      </c>
    </row>
    <row r="880" spans="1:24" ht="57">
      <c r="A880" s="26">
        <v>867</v>
      </c>
      <c r="B880" s="54" t="s">
        <v>321</v>
      </c>
      <c r="C880" s="89" t="s">
        <v>941</v>
      </c>
      <c r="D880" s="89" t="s">
        <v>35</v>
      </c>
      <c r="E880" s="89" t="s">
        <v>35</v>
      </c>
      <c r="F880" s="90" t="s">
        <v>211</v>
      </c>
      <c r="G880" s="91" t="s">
        <v>218</v>
      </c>
      <c r="H880" s="83" t="s">
        <v>243</v>
      </c>
      <c r="I880" s="62" t="s">
        <v>1164</v>
      </c>
      <c r="J880" s="62" t="s">
        <v>1164</v>
      </c>
      <c r="K880" s="62" t="s">
        <v>1164</v>
      </c>
      <c r="L880" s="62" t="s">
        <v>1164</v>
      </c>
      <c r="M880" s="90" t="s">
        <v>326</v>
      </c>
      <c r="N880" s="91" t="s">
        <v>235</v>
      </c>
      <c r="O880" s="91" t="s">
        <v>120</v>
      </c>
      <c r="P880" s="57">
        <v>20</v>
      </c>
      <c r="Q880" s="57">
        <v>310</v>
      </c>
      <c r="R880" s="57">
        <f t="shared" si="123"/>
        <v>6200</v>
      </c>
      <c r="S880" s="57">
        <f t="shared" si="124"/>
        <v>6634</v>
      </c>
      <c r="T880" s="57">
        <f t="shared" si="122"/>
        <v>7098.38</v>
      </c>
      <c r="U880" s="89" t="s">
        <v>153</v>
      </c>
      <c r="V880" s="91" t="s">
        <v>993</v>
      </c>
      <c r="W880" s="95" t="s">
        <v>101</v>
      </c>
      <c r="X880" s="91">
        <v>0</v>
      </c>
    </row>
    <row r="881" spans="1:24" ht="57">
      <c r="A881" s="26">
        <v>868</v>
      </c>
      <c r="B881" s="54" t="s">
        <v>321</v>
      </c>
      <c r="C881" s="89" t="s">
        <v>941</v>
      </c>
      <c r="D881" s="89" t="s">
        <v>35</v>
      </c>
      <c r="E881" s="89" t="s">
        <v>35</v>
      </c>
      <c r="F881" s="90" t="s">
        <v>211</v>
      </c>
      <c r="G881" s="91" t="s">
        <v>218</v>
      </c>
      <c r="H881" s="83" t="s">
        <v>243</v>
      </c>
      <c r="I881" s="62" t="s">
        <v>1286</v>
      </c>
      <c r="J881" s="62" t="s">
        <v>1165</v>
      </c>
      <c r="K881" s="62" t="s">
        <v>1286</v>
      </c>
      <c r="L881" s="62" t="s">
        <v>1165</v>
      </c>
      <c r="M881" s="90" t="s">
        <v>326</v>
      </c>
      <c r="N881" s="91" t="s">
        <v>235</v>
      </c>
      <c r="O881" s="91" t="s">
        <v>119</v>
      </c>
      <c r="P881" s="57">
        <v>500</v>
      </c>
      <c r="Q881" s="57">
        <v>19.3</v>
      </c>
      <c r="R881" s="57">
        <f t="shared" si="123"/>
        <v>9650</v>
      </c>
      <c r="S881" s="57">
        <f t="shared" si="124"/>
        <v>10325.5</v>
      </c>
      <c r="T881" s="57">
        <f t="shared" si="122"/>
        <v>11048.285</v>
      </c>
      <c r="U881" s="89" t="s">
        <v>156</v>
      </c>
      <c r="V881" s="91" t="s">
        <v>991</v>
      </c>
      <c r="W881" s="95" t="s">
        <v>101</v>
      </c>
      <c r="X881" s="91">
        <v>0</v>
      </c>
    </row>
    <row r="882" spans="1:24" ht="57">
      <c r="A882" s="26">
        <v>869</v>
      </c>
      <c r="B882" s="54" t="s">
        <v>321</v>
      </c>
      <c r="C882" s="89" t="s">
        <v>941</v>
      </c>
      <c r="D882" s="89" t="s">
        <v>35</v>
      </c>
      <c r="E882" s="89" t="s">
        <v>35</v>
      </c>
      <c r="F882" s="90" t="s">
        <v>211</v>
      </c>
      <c r="G882" s="91" t="s">
        <v>218</v>
      </c>
      <c r="H882" s="83" t="s">
        <v>243</v>
      </c>
      <c r="I882" s="62" t="s">
        <v>1287</v>
      </c>
      <c r="J882" s="62" t="s">
        <v>1166</v>
      </c>
      <c r="K882" s="62" t="s">
        <v>1287</v>
      </c>
      <c r="L882" s="62" t="s">
        <v>1166</v>
      </c>
      <c r="M882" s="90" t="s">
        <v>326</v>
      </c>
      <c r="N882" s="91" t="s">
        <v>235</v>
      </c>
      <c r="O882" s="91" t="s">
        <v>120</v>
      </c>
      <c r="P882" s="57">
        <v>20</v>
      </c>
      <c r="Q882" s="57">
        <v>100</v>
      </c>
      <c r="R882" s="57">
        <f t="shared" si="123"/>
        <v>2000</v>
      </c>
      <c r="S882" s="57">
        <f t="shared" si="124"/>
        <v>2140</v>
      </c>
      <c r="T882" s="57">
        <f t="shared" si="122"/>
        <v>2289.8000000000002</v>
      </c>
      <c r="U882" s="89" t="s">
        <v>549</v>
      </c>
      <c r="V882" s="91" t="s">
        <v>992</v>
      </c>
      <c r="W882" s="95" t="s">
        <v>101</v>
      </c>
      <c r="X882" s="91">
        <v>0</v>
      </c>
    </row>
    <row r="883" spans="1:24" ht="57">
      <c r="A883" s="26">
        <v>870</v>
      </c>
      <c r="B883" s="54" t="s">
        <v>321</v>
      </c>
      <c r="C883" s="89" t="s">
        <v>941</v>
      </c>
      <c r="D883" s="89" t="s">
        <v>35</v>
      </c>
      <c r="E883" s="89" t="s">
        <v>35</v>
      </c>
      <c r="F883" s="90" t="s">
        <v>211</v>
      </c>
      <c r="G883" s="91" t="s">
        <v>218</v>
      </c>
      <c r="H883" s="83" t="s">
        <v>268</v>
      </c>
      <c r="I883" s="62" t="s">
        <v>1288</v>
      </c>
      <c r="J883" s="62" t="s">
        <v>1167</v>
      </c>
      <c r="K883" s="62" t="s">
        <v>1288</v>
      </c>
      <c r="L883" s="62" t="s">
        <v>1167</v>
      </c>
      <c r="M883" s="90" t="s">
        <v>326</v>
      </c>
      <c r="N883" s="91" t="s">
        <v>235</v>
      </c>
      <c r="O883" s="91" t="s">
        <v>120</v>
      </c>
      <c r="P883" s="57">
        <v>100</v>
      </c>
      <c r="Q883" s="57">
        <v>95</v>
      </c>
      <c r="R883" s="57">
        <f t="shared" si="123"/>
        <v>9500</v>
      </c>
      <c r="S883" s="57">
        <f t="shared" si="124"/>
        <v>10165</v>
      </c>
      <c r="T883" s="57">
        <f t="shared" si="122"/>
        <v>10876.550000000001</v>
      </c>
      <c r="U883" s="89" t="s">
        <v>153</v>
      </c>
      <c r="V883" s="91" t="s">
        <v>993</v>
      </c>
      <c r="W883" s="95" t="s">
        <v>101</v>
      </c>
      <c r="X883" s="91">
        <v>0</v>
      </c>
    </row>
    <row r="884" spans="1:24" ht="57">
      <c r="A884" s="26">
        <v>871</v>
      </c>
      <c r="B884" s="54" t="s">
        <v>321</v>
      </c>
      <c r="C884" s="89" t="s">
        <v>941</v>
      </c>
      <c r="D884" s="89" t="s">
        <v>35</v>
      </c>
      <c r="E884" s="89" t="s">
        <v>35</v>
      </c>
      <c r="F884" s="90" t="s">
        <v>211</v>
      </c>
      <c r="G884" s="91" t="s">
        <v>218</v>
      </c>
      <c r="H884" s="83" t="s">
        <v>268</v>
      </c>
      <c r="I884" s="62" t="s">
        <v>1289</v>
      </c>
      <c r="J884" s="62" t="s">
        <v>1168</v>
      </c>
      <c r="K884" s="62" t="s">
        <v>1289</v>
      </c>
      <c r="L884" s="62" t="s">
        <v>1168</v>
      </c>
      <c r="M884" s="90" t="s">
        <v>326</v>
      </c>
      <c r="N884" s="91" t="s">
        <v>235</v>
      </c>
      <c r="O884" s="91" t="s">
        <v>145</v>
      </c>
      <c r="P884" s="57">
        <v>400</v>
      </c>
      <c r="Q884" s="57">
        <v>3</v>
      </c>
      <c r="R884" s="57">
        <f t="shared" si="123"/>
        <v>1200</v>
      </c>
      <c r="S884" s="57">
        <f t="shared" si="124"/>
        <v>1284</v>
      </c>
      <c r="T884" s="57">
        <f t="shared" si="122"/>
        <v>1373.88</v>
      </c>
      <c r="U884" s="89" t="s">
        <v>549</v>
      </c>
      <c r="V884" s="91" t="s">
        <v>992</v>
      </c>
      <c r="W884" s="95" t="s">
        <v>101</v>
      </c>
      <c r="X884" s="91">
        <v>0</v>
      </c>
    </row>
    <row r="885" spans="1:24" ht="57">
      <c r="A885" s="26">
        <v>872</v>
      </c>
      <c r="B885" s="54" t="s">
        <v>321</v>
      </c>
      <c r="C885" s="89" t="s">
        <v>941</v>
      </c>
      <c r="D885" s="89" t="s">
        <v>35</v>
      </c>
      <c r="E885" s="89" t="s">
        <v>35</v>
      </c>
      <c r="F885" s="90" t="s">
        <v>211</v>
      </c>
      <c r="G885" s="91" t="s">
        <v>218</v>
      </c>
      <c r="H885" s="83" t="s">
        <v>268</v>
      </c>
      <c r="I885" s="62" t="s">
        <v>1290</v>
      </c>
      <c r="J885" s="62" t="s">
        <v>1168</v>
      </c>
      <c r="K885" s="62" t="s">
        <v>1290</v>
      </c>
      <c r="L885" s="62" t="s">
        <v>1168</v>
      </c>
      <c r="M885" s="90" t="s">
        <v>326</v>
      </c>
      <c r="N885" s="91" t="s">
        <v>235</v>
      </c>
      <c r="O885" s="91" t="s">
        <v>145</v>
      </c>
      <c r="P885" s="57">
        <v>400</v>
      </c>
      <c r="Q885" s="57">
        <v>3</v>
      </c>
      <c r="R885" s="57">
        <f t="shared" si="123"/>
        <v>1200</v>
      </c>
      <c r="S885" s="57">
        <f t="shared" si="124"/>
        <v>1284</v>
      </c>
      <c r="T885" s="57">
        <f t="shared" si="122"/>
        <v>1373.88</v>
      </c>
      <c r="U885" s="89" t="s">
        <v>156</v>
      </c>
      <c r="V885" s="91" t="s">
        <v>991</v>
      </c>
      <c r="W885" s="95" t="s">
        <v>101</v>
      </c>
      <c r="X885" s="91">
        <v>0</v>
      </c>
    </row>
    <row r="886" spans="1:24" ht="57">
      <c r="A886" s="26">
        <v>873</v>
      </c>
      <c r="B886" s="54" t="s">
        <v>321</v>
      </c>
      <c r="C886" s="89" t="s">
        <v>941</v>
      </c>
      <c r="D886" s="89" t="s">
        <v>35</v>
      </c>
      <c r="E886" s="89" t="s">
        <v>35</v>
      </c>
      <c r="F886" s="90" t="s">
        <v>211</v>
      </c>
      <c r="G886" s="91" t="s">
        <v>218</v>
      </c>
      <c r="H886" s="83" t="s">
        <v>175</v>
      </c>
      <c r="I886" s="62" t="s">
        <v>1291</v>
      </c>
      <c r="J886" s="62" t="s">
        <v>1169</v>
      </c>
      <c r="K886" s="62" t="s">
        <v>1291</v>
      </c>
      <c r="L886" s="62" t="s">
        <v>1169</v>
      </c>
      <c r="M886" s="90" t="s">
        <v>326</v>
      </c>
      <c r="N886" s="91" t="s">
        <v>235</v>
      </c>
      <c r="O886" s="91" t="s">
        <v>145</v>
      </c>
      <c r="P886" s="57">
        <v>200</v>
      </c>
      <c r="Q886" s="57">
        <v>6.82</v>
      </c>
      <c r="R886" s="57">
        <f t="shared" si="123"/>
        <v>1364</v>
      </c>
      <c r="S886" s="57">
        <f t="shared" si="124"/>
        <v>1459.48</v>
      </c>
      <c r="T886" s="57">
        <f t="shared" si="122"/>
        <v>1561.6436000000001</v>
      </c>
      <c r="U886" s="89" t="s">
        <v>153</v>
      </c>
      <c r="V886" s="91" t="s">
        <v>993</v>
      </c>
      <c r="W886" s="95" t="s">
        <v>101</v>
      </c>
      <c r="X886" s="91">
        <v>0</v>
      </c>
    </row>
    <row r="887" spans="1:24" ht="57">
      <c r="A887" s="26">
        <v>874</v>
      </c>
      <c r="B887" s="54" t="s">
        <v>321</v>
      </c>
      <c r="C887" s="89" t="s">
        <v>941</v>
      </c>
      <c r="D887" s="89" t="s">
        <v>35</v>
      </c>
      <c r="E887" s="89" t="s">
        <v>35</v>
      </c>
      <c r="F887" s="90" t="s">
        <v>211</v>
      </c>
      <c r="G887" s="91" t="s">
        <v>218</v>
      </c>
      <c r="H887" s="83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0" t="s">
        <v>326</v>
      </c>
      <c r="N887" s="91" t="s">
        <v>235</v>
      </c>
      <c r="O887" s="91" t="s">
        <v>145</v>
      </c>
      <c r="P887" s="57">
        <v>200</v>
      </c>
      <c r="Q887" s="57">
        <v>6.85</v>
      </c>
      <c r="R887" s="57">
        <f t="shared" si="123"/>
        <v>1370</v>
      </c>
      <c r="S887" s="57">
        <f t="shared" si="124"/>
        <v>1465.9</v>
      </c>
      <c r="T887" s="57">
        <f t="shared" si="122"/>
        <v>1568.5130000000001</v>
      </c>
      <c r="U887" s="89" t="s">
        <v>159</v>
      </c>
      <c r="V887" s="91" t="s">
        <v>990</v>
      </c>
      <c r="W887" s="95" t="s">
        <v>101</v>
      </c>
      <c r="X887" s="91">
        <v>0</v>
      </c>
    </row>
    <row r="888" spans="1:24" ht="57">
      <c r="A888" s="26">
        <v>875</v>
      </c>
      <c r="B888" s="54" t="s">
        <v>321</v>
      </c>
      <c r="C888" s="89" t="s">
        <v>941</v>
      </c>
      <c r="D888" s="89" t="s">
        <v>35</v>
      </c>
      <c r="E888" s="89" t="s">
        <v>35</v>
      </c>
      <c r="F888" s="90" t="s">
        <v>211</v>
      </c>
      <c r="G888" s="91" t="s">
        <v>218</v>
      </c>
      <c r="H888" s="83" t="s">
        <v>175</v>
      </c>
      <c r="I888" s="62" t="s">
        <v>1292</v>
      </c>
      <c r="J888" s="62" t="s">
        <v>1169</v>
      </c>
      <c r="K888" s="62" t="s">
        <v>1292</v>
      </c>
      <c r="L888" s="62" t="s">
        <v>1169</v>
      </c>
      <c r="M888" s="90" t="s">
        <v>326</v>
      </c>
      <c r="N888" s="91" t="s">
        <v>235</v>
      </c>
      <c r="O888" s="91" t="s">
        <v>145</v>
      </c>
      <c r="P888" s="57">
        <v>160</v>
      </c>
      <c r="Q888" s="57">
        <v>5.5</v>
      </c>
      <c r="R888" s="57">
        <f t="shared" si="123"/>
        <v>880</v>
      </c>
      <c r="S888" s="57">
        <f t="shared" si="124"/>
        <v>941.6</v>
      </c>
      <c r="T888" s="57">
        <f t="shared" si="122"/>
        <v>1007.5120000000001</v>
      </c>
      <c r="U888" s="89" t="s">
        <v>156</v>
      </c>
      <c r="V888" s="91" t="s">
        <v>991</v>
      </c>
      <c r="W888" s="95" t="s">
        <v>101</v>
      </c>
      <c r="X888" s="91">
        <v>0</v>
      </c>
    </row>
    <row r="889" spans="1:24" ht="57">
      <c r="A889" s="26">
        <v>876</v>
      </c>
      <c r="B889" s="54" t="s">
        <v>321</v>
      </c>
      <c r="C889" s="89" t="s">
        <v>941</v>
      </c>
      <c r="D889" s="89" t="s">
        <v>35</v>
      </c>
      <c r="E889" s="89" t="s">
        <v>35</v>
      </c>
      <c r="F889" s="90" t="s">
        <v>211</v>
      </c>
      <c r="G889" s="91" t="s">
        <v>218</v>
      </c>
      <c r="H889" s="83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0" t="s">
        <v>326</v>
      </c>
      <c r="N889" s="91" t="s">
        <v>235</v>
      </c>
      <c r="O889" s="91" t="s">
        <v>145</v>
      </c>
      <c r="P889" s="57">
        <v>500</v>
      </c>
      <c r="Q889" s="57">
        <v>7</v>
      </c>
      <c r="R889" s="57">
        <f t="shared" si="123"/>
        <v>3500</v>
      </c>
      <c r="S889" s="57">
        <f t="shared" si="124"/>
        <v>3745</v>
      </c>
      <c r="T889" s="57">
        <f t="shared" si="122"/>
        <v>4007.15</v>
      </c>
      <c r="U889" s="89" t="s">
        <v>549</v>
      </c>
      <c r="V889" s="91" t="s">
        <v>992</v>
      </c>
      <c r="W889" s="95" t="s">
        <v>101</v>
      </c>
      <c r="X889" s="91">
        <v>0</v>
      </c>
    </row>
    <row r="890" spans="1:24" ht="57">
      <c r="A890" s="26">
        <v>877</v>
      </c>
      <c r="B890" s="54" t="s">
        <v>321</v>
      </c>
      <c r="C890" s="89" t="s">
        <v>941</v>
      </c>
      <c r="D890" s="89" t="s">
        <v>35</v>
      </c>
      <c r="E890" s="89" t="s">
        <v>35</v>
      </c>
      <c r="F890" s="90" t="s">
        <v>211</v>
      </c>
      <c r="G890" s="91" t="s">
        <v>218</v>
      </c>
      <c r="H890" s="83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0" t="s">
        <v>326</v>
      </c>
      <c r="N890" s="91" t="s">
        <v>235</v>
      </c>
      <c r="O890" s="91" t="s">
        <v>145</v>
      </c>
      <c r="P890" s="57">
        <v>500</v>
      </c>
      <c r="Q890" s="57">
        <v>7.86</v>
      </c>
      <c r="R890" s="57">
        <f t="shared" si="123"/>
        <v>3930</v>
      </c>
      <c r="S890" s="57">
        <f t="shared" si="124"/>
        <v>4205.1000000000004</v>
      </c>
      <c r="T890" s="57">
        <f t="shared" si="122"/>
        <v>4499.4570000000003</v>
      </c>
      <c r="U890" s="89" t="s">
        <v>153</v>
      </c>
      <c r="V890" s="91" t="s">
        <v>993</v>
      </c>
      <c r="W890" s="95" t="s">
        <v>101</v>
      </c>
      <c r="X890" s="91">
        <v>0</v>
      </c>
    </row>
    <row r="891" spans="1:24" ht="57">
      <c r="A891" s="26">
        <v>878</v>
      </c>
      <c r="B891" s="54" t="s">
        <v>321</v>
      </c>
      <c r="C891" s="89" t="s">
        <v>941</v>
      </c>
      <c r="D891" s="89" t="s">
        <v>35</v>
      </c>
      <c r="E891" s="89" t="s">
        <v>35</v>
      </c>
      <c r="F891" s="90" t="s">
        <v>211</v>
      </c>
      <c r="G891" s="91" t="s">
        <v>218</v>
      </c>
      <c r="H891" s="83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0" t="s">
        <v>326</v>
      </c>
      <c r="N891" s="91" t="s">
        <v>235</v>
      </c>
      <c r="O891" s="91" t="s">
        <v>145</v>
      </c>
      <c r="P891" s="57">
        <v>500</v>
      </c>
      <c r="Q891" s="57">
        <v>6.5</v>
      </c>
      <c r="R891" s="57">
        <f t="shared" si="123"/>
        <v>3250</v>
      </c>
      <c r="S891" s="57">
        <f t="shared" si="124"/>
        <v>3477.5</v>
      </c>
      <c r="T891" s="57">
        <f t="shared" si="122"/>
        <v>3720.9250000000002</v>
      </c>
      <c r="U891" s="89" t="s">
        <v>156</v>
      </c>
      <c r="V891" s="91" t="s">
        <v>991</v>
      </c>
      <c r="W891" s="95" t="s">
        <v>101</v>
      </c>
      <c r="X891" s="91">
        <v>0</v>
      </c>
    </row>
    <row r="892" spans="1:24" ht="57">
      <c r="A892" s="26">
        <v>879</v>
      </c>
      <c r="B892" s="54" t="s">
        <v>321</v>
      </c>
      <c r="C892" s="89" t="s">
        <v>941</v>
      </c>
      <c r="D892" s="89" t="s">
        <v>35</v>
      </c>
      <c r="E892" s="89" t="s">
        <v>35</v>
      </c>
      <c r="F892" s="90" t="s">
        <v>211</v>
      </c>
      <c r="G892" s="91" t="s">
        <v>218</v>
      </c>
      <c r="H892" s="83" t="s">
        <v>175</v>
      </c>
      <c r="I892" s="62" t="s">
        <v>1293</v>
      </c>
      <c r="J892" s="62" t="s">
        <v>1170</v>
      </c>
      <c r="K892" s="62" t="s">
        <v>1293</v>
      </c>
      <c r="L892" s="62" t="s">
        <v>1170</v>
      </c>
      <c r="M892" s="90" t="s">
        <v>326</v>
      </c>
      <c r="N892" s="91" t="s">
        <v>235</v>
      </c>
      <c r="O892" s="91" t="s">
        <v>145</v>
      </c>
      <c r="P892" s="57">
        <v>500</v>
      </c>
      <c r="Q892" s="57">
        <v>8.6199999999999992</v>
      </c>
      <c r="R892" s="57">
        <f t="shared" si="123"/>
        <v>4310</v>
      </c>
      <c r="S892" s="57">
        <f t="shared" si="124"/>
        <v>4611.7</v>
      </c>
      <c r="T892" s="57">
        <f t="shared" si="122"/>
        <v>4934.5190000000002</v>
      </c>
      <c r="U892" s="89" t="s">
        <v>159</v>
      </c>
      <c r="V892" s="91" t="s">
        <v>990</v>
      </c>
      <c r="W892" s="95" t="s">
        <v>101</v>
      </c>
      <c r="X892" s="91">
        <v>0</v>
      </c>
    </row>
    <row r="893" spans="1:24" ht="57">
      <c r="A893" s="26">
        <v>880</v>
      </c>
      <c r="B893" s="54" t="s">
        <v>321</v>
      </c>
      <c r="C893" s="89" t="s">
        <v>941</v>
      </c>
      <c r="D893" s="89" t="s">
        <v>35</v>
      </c>
      <c r="E893" s="89" t="s">
        <v>35</v>
      </c>
      <c r="F893" s="90" t="s">
        <v>211</v>
      </c>
      <c r="G893" s="91" t="s">
        <v>218</v>
      </c>
      <c r="H893" s="83" t="s">
        <v>243</v>
      </c>
      <c r="I893" s="62" t="s">
        <v>1294</v>
      </c>
      <c r="J893" s="62" t="s">
        <v>1171</v>
      </c>
      <c r="K893" s="62" t="s">
        <v>1294</v>
      </c>
      <c r="L893" s="62" t="s">
        <v>1171</v>
      </c>
      <c r="M893" s="90" t="s">
        <v>326</v>
      </c>
      <c r="N893" s="91" t="s">
        <v>235</v>
      </c>
      <c r="O893" s="91" t="s">
        <v>145</v>
      </c>
      <c r="P893" s="57">
        <v>4</v>
      </c>
      <c r="Q893" s="57">
        <v>1120</v>
      </c>
      <c r="R893" s="57">
        <f t="shared" si="123"/>
        <v>4480</v>
      </c>
      <c r="S893" s="57">
        <f t="shared" si="124"/>
        <v>4793.6000000000004</v>
      </c>
      <c r="T893" s="57">
        <f t="shared" si="122"/>
        <v>5129.152000000001</v>
      </c>
      <c r="U893" s="89" t="s">
        <v>549</v>
      </c>
      <c r="V893" s="91" t="s">
        <v>992</v>
      </c>
      <c r="W893" s="95" t="s">
        <v>101</v>
      </c>
      <c r="X893" s="91">
        <v>0</v>
      </c>
    </row>
    <row r="894" spans="1:24" ht="57">
      <c r="A894" s="26">
        <v>881</v>
      </c>
      <c r="B894" s="54" t="s">
        <v>321</v>
      </c>
      <c r="C894" s="121" t="s">
        <v>941</v>
      </c>
      <c r="D894" s="121" t="s">
        <v>35</v>
      </c>
      <c r="E894" s="121" t="s">
        <v>35</v>
      </c>
      <c r="F894" s="122" t="s">
        <v>211</v>
      </c>
      <c r="G894" s="104" t="s">
        <v>218</v>
      </c>
      <c r="H894" s="123" t="s">
        <v>243</v>
      </c>
      <c r="I894" s="124" t="s">
        <v>1295</v>
      </c>
      <c r="J894" s="124" t="s">
        <v>1172</v>
      </c>
      <c r="K894" s="124" t="s">
        <v>1295</v>
      </c>
      <c r="L894" s="124" t="s">
        <v>1172</v>
      </c>
      <c r="M894" s="122" t="s">
        <v>326</v>
      </c>
      <c r="N894" s="91" t="s">
        <v>235</v>
      </c>
      <c r="O894" s="104" t="s">
        <v>145</v>
      </c>
      <c r="P894" s="125">
        <v>14</v>
      </c>
      <c r="Q894" s="125">
        <v>1500</v>
      </c>
      <c r="R894" s="125">
        <f t="shared" si="123"/>
        <v>21000</v>
      </c>
      <c r="S894" s="125">
        <f t="shared" si="124"/>
        <v>22470</v>
      </c>
      <c r="T894" s="125">
        <f t="shared" ref="T894:T935" si="125">S894*1.07</f>
        <v>24042.9</v>
      </c>
      <c r="U894" s="89" t="s">
        <v>156</v>
      </c>
      <c r="V894" s="91" t="s">
        <v>991</v>
      </c>
      <c r="W894" s="126" t="s">
        <v>101</v>
      </c>
      <c r="X894" s="104">
        <v>0</v>
      </c>
    </row>
    <row r="895" spans="1:24" ht="57">
      <c r="A895" s="26">
        <v>882</v>
      </c>
      <c r="B895" s="54" t="s">
        <v>321</v>
      </c>
      <c r="C895" s="89" t="s">
        <v>941</v>
      </c>
      <c r="D895" s="89" t="s">
        <v>35</v>
      </c>
      <c r="E895" s="89" t="s">
        <v>35</v>
      </c>
      <c r="F895" s="90" t="s">
        <v>211</v>
      </c>
      <c r="G895" s="91" t="s">
        <v>218</v>
      </c>
      <c r="H895" s="83" t="s">
        <v>241</v>
      </c>
      <c r="I895" s="62" t="s">
        <v>1113</v>
      </c>
      <c r="J895" s="62" t="s">
        <v>1113</v>
      </c>
      <c r="K895" s="62" t="s">
        <v>1113</v>
      </c>
      <c r="L895" s="62" t="s">
        <v>1113</v>
      </c>
      <c r="M895" s="90" t="s">
        <v>326</v>
      </c>
      <c r="N895" s="91" t="s">
        <v>235</v>
      </c>
      <c r="O895" s="91" t="s">
        <v>120</v>
      </c>
      <c r="P895" s="57">
        <v>25</v>
      </c>
      <c r="Q895" s="57">
        <v>299</v>
      </c>
      <c r="R895" s="57">
        <f t="shared" si="123"/>
        <v>7475</v>
      </c>
      <c r="S895" s="57">
        <f t="shared" si="124"/>
        <v>7998.2500000000009</v>
      </c>
      <c r="T895" s="57">
        <f t="shared" si="125"/>
        <v>8558.1275000000023</v>
      </c>
      <c r="U895" s="89" t="s">
        <v>549</v>
      </c>
      <c r="V895" s="91" t="s">
        <v>992</v>
      </c>
      <c r="W895" s="95" t="s">
        <v>101</v>
      </c>
      <c r="X895" s="91">
        <v>0</v>
      </c>
    </row>
    <row r="896" spans="1:24" ht="57">
      <c r="A896" s="26">
        <v>883</v>
      </c>
      <c r="B896" s="54" t="s">
        <v>321</v>
      </c>
      <c r="C896" s="89" t="s">
        <v>941</v>
      </c>
      <c r="D896" s="89" t="s">
        <v>35</v>
      </c>
      <c r="E896" s="89" t="s">
        <v>35</v>
      </c>
      <c r="F896" s="90" t="s">
        <v>211</v>
      </c>
      <c r="G896" s="91" t="s">
        <v>218</v>
      </c>
      <c r="H896" s="83" t="s">
        <v>241</v>
      </c>
      <c r="I896" s="62" t="s">
        <v>1114</v>
      </c>
      <c r="J896" s="62" t="s">
        <v>1114</v>
      </c>
      <c r="K896" s="62" t="s">
        <v>1114</v>
      </c>
      <c r="L896" s="62" t="s">
        <v>1114</v>
      </c>
      <c r="M896" s="90" t="s">
        <v>326</v>
      </c>
      <c r="N896" s="91" t="s">
        <v>235</v>
      </c>
      <c r="O896" s="91" t="s">
        <v>120</v>
      </c>
      <c r="P896" s="57">
        <v>15</v>
      </c>
      <c r="Q896" s="57">
        <v>305</v>
      </c>
      <c r="R896" s="57">
        <f t="shared" si="123"/>
        <v>4575</v>
      </c>
      <c r="S896" s="57">
        <f t="shared" si="124"/>
        <v>4895.25</v>
      </c>
      <c r="T896" s="57">
        <f t="shared" si="125"/>
        <v>5237.9175000000005</v>
      </c>
      <c r="U896" s="89" t="s">
        <v>549</v>
      </c>
      <c r="V896" s="91" t="s">
        <v>992</v>
      </c>
      <c r="W896" s="95" t="s">
        <v>101</v>
      </c>
      <c r="X896" s="91">
        <v>0</v>
      </c>
    </row>
    <row r="897" spans="1:24" ht="57">
      <c r="A897" s="26">
        <v>884</v>
      </c>
      <c r="B897" s="54" t="s">
        <v>321</v>
      </c>
      <c r="C897" s="89" t="s">
        <v>941</v>
      </c>
      <c r="D897" s="89" t="s">
        <v>35</v>
      </c>
      <c r="E897" s="89" t="s">
        <v>35</v>
      </c>
      <c r="F897" s="90" t="s">
        <v>211</v>
      </c>
      <c r="G897" s="91" t="s">
        <v>218</v>
      </c>
      <c r="H897" s="83" t="s">
        <v>241</v>
      </c>
      <c r="I897" s="62" t="s">
        <v>1756</v>
      </c>
      <c r="J897" s="62" t="s">
        <v>1756</v>
      </c>
      <c r="K897" s="62" t="s">
        <v>1756</v>
      </c>
      <c r="L897" s="62" t="s">
        <v>1756</v>
      </c>
      <c r="M897" s="90" t="s">
        <v>326</v>
      </c>
      <c r="N897" s="91" t="s">
        <v>235</v>
      </c>
      <c r="O897" s="91" t="s">
        <v>120</v>
      </c>
      <c r="P897" s="57">
        <v>5</v>
      </c>
      <c r="Q897" s="57">
        <v>1460</v>
      </c>
      <c r="R897" s="57">
        <f t="shared" si="123"/>
        <v>7300</v>
      </c>
      <c r="S897" s="57">
        <f t="shared" si="124"/>
        <v>7811</v>
      </c>
      <c r="T897" s="57">
        <f t="shared" si="125"/>
        <v>8357.77</v>
      </c>
      <c r="U897" s="89" t="s">
        <v>549</v>
      </c>
      <c r="V897" s="91" t="s">
        <v>992</v>
      </c>
      <c r="W897" s="95" t="s">
        <v>101</v>
      </c>
      <c r="X897" s="91">
        <v>0</v>
      </c>
    </row>
    <row r="898" spans="1:24" ht="57">
      <c r="A898" s="26">
        <v>885</v>
      </c>
      <c r="B898" s="54" t="s">
        <v>321</v>
      </c>
      <c r="C898" s="89" t="s">
        <v>941</v>
      </c>
      <c r="D898" s="89" t="s">
        <v>35</v>
      </c>
      <c r="E898" s="89" t="s">
        <v>35</v>
      </c>
      <c r="F898" s="90" t="s">
        <v>211</v>
      </c>
      <c r="G898" s="91" t="s">
        <v>218</v>
      </c>
      <c r="H898" s="83" t="s">
        <v>241</v>
      </c>
      <c r="I898" s="62" t="s">
        <v>1757</v>
      </c>
      <c r="J898" s="62" t="s">
        <v>1757</v>
      </c>
      <c r="K898" s="62" t="s">
        <v>1757</v>
      </c>
      <c r="L898" s="62" t="s">
        <v>1757</v>
      </c>
      <c r="M898" s="90" t="s">
        <v>326</v>
      </c>
      <c r="N898" s="91" t="s">
        <v>235</v>
      </c>
      <c r="O898" s="91" t="s">
        <v>120</v>
      </c>
      <c r="P898" s="57">
        <v>5</v>
      </c>
      <c r="Q898" s="57">
        <v>1475</v>
      </c>
      <c r="R898" s="57">
        <f t="shared" si="123"/>
        <v>7375</v>
      </c>
      <c r="S898" s="57">
        <f t="shared" si="124"/>
        <v>7891.2500000000009</v>
      </c>
      <c r="T898" s="57">
        <f t="shared" si="125"/>
        <v>8443.6375000000007</v>
      </c>
      <c r="U898" s="89" t="s">
        <v>549</v>
      </c>
      <c r="V898" s="91" t="s">
        <v>992</v>
      </c>
      <c r="W898" s="95" t="s">
        <v>101</v>
      </c>
      <c r="X898" s="91">
        <v>0</v>
      </c>
    </row>
    <row r="899" spans="1:24" ht="57">
      <c r="A899" s="26">
        <v>886</v>
      </c>
      <c r="B899" s="54" t="s">
        <v>321</v>
      </c>
      <c r="C899" s="89" t="s">
        <v>941</v>
      </c>
      <c r="D899" s="89" t="s">
        <v>35</v>
      </c>
      <c r="E899" s="89" t="s">
        <v>35</v>
      </c>
      <c r="F899" s="90" t="s">
        <v>211</v>
      </c>
      <c r="G899" s="91" t="s">
        <v>218</v>
      </c>
      <c r="H899" s="83" t="s">
        <v>241</v>
      </c>
      <c r="I899" s="62" t="s">
        <v>1758</v>
      </c>
      <c r="J899" s="62" t="s">
        <v>1758</v>
      </c>
      <c r="K899" s="62" t="s">
        <v>1758</v>
      </c>
      <c r="L899" s="62" t="s">
        <v>1758</v>
      </c>
      <c r="M899" s="90" t="s">
        <v>326</v>
      </c>
      <c r="N899" s="91" t="s">
        <v>235</v>
      </c>
      <c r="O899" s="91" t="s">
        <v>120</v>
      </c>
      <c r="P899" s="57">
        <v>3</v>
      </c>
      <c r="Q899" s="57">
        <v>5385</v>
      </c>
      <c r="R899" s="57">
        <f t="shared" si="123"/>
        <v>16155</v>
      </c>
      <c r="S899" s="57">
        <f t="shared" si="124"/>
        <v>17285.850000000002</v>
      </c>
      <c r="T899" s="57">
        <f t="shared" si="125"/>
        <v>18495.859500000002</v>
      </c>
      <c r="U899" s="89" t="s">
        <v>549</v>
      </c>
      <c r="V899" s="91" t="s">
        <v>992</v>
      </c>
      <c r="W899" s="95" t="s">
        <v>101</v>
      </c>
      <c r="X899" s="91">
        <v>0</v>
      </c>
    </row>
    <row r="900" spans="1:24" ht="57">
      <c r="A900" s="26">
        <v>887</v>
      </c>
      <c r="B900" s="54" t="s">
        <v>321</v>
      </c>
      <c r="C900" s="89" t="s">
        <v>941</v>
      </c>
      <c r="D900" s="89" t="s">
        <v>35</v>
      </c>
      <c r="E900" s="89" t="s">
        <v>35</v>
      </c>
      <c r="F900" s="90" t="s">
        <v>211</v>
      </c>
      <c r="G900" s="91" t="s">
        <v>218</v>
      </c>
      <c r="H900" s="83" t="s">
        <v>241</v>
      </c>
      <c r="I900" s="62" t="s">
        <v>1759</v>
      </c>
      <c r="J900" s="62" t="s">
        <v>1759</v>
      </c>
      <c r="K900" s="62" t="s">
        <v>1759</v>
      </c>
      <c r="L900" s="62" t="s">
        <v>1759</v>
      </c>
      <c r="M900" s="90" t="s">
        <v>326</v>
      </c>
      <c r="N900" s="91" t="s">
        <v>235</v>
      </c>
      <c r="O900" s="91" t="s">
        <v>120</v>
      </c>
      <c r="P900" s="57">
        <v>15</v>
      </c>
      <c r="Q900" s="57">
        <v>1195</v>
      </c>
      <c r="R900" s="57">
        <f t="shared" si="123"/>
        <v>17925</v>
      </c>
      <c r="S900" s="57">
        <f t="shared" si="124"/>
        <v>19179.75</v>
      </c>
      <c r="T900" s="57">
        <f t="shared" si="125"/>
        <v>20522.3325</v>
      </c>
      <c r="U900" s="89" t="s">
        <v>549</v>
      </c>
      <c r="V900" s="91" t="s">
        <v>992</v>
      </c>
      <c r="W900" s="95" t="s">
        <v>101</v>
      </c>
      <c r="X900" s="91">
        <v>0</v>
      </c>
    </row>
    <row r="901" spans="1:24" ht="57">
      <c r="A901" s="26">
        <v>888</v>
      </c>
      <c r="B901" s="54" t="s">
        <v>321</v>
      </c>
      <c r="C901" s="89" t="s">
        <v>941</v>
      </c>
      <c r="D901" s="89" t="s">
        <v>35</v>
      </c>
      <c r="E901" s="89" t="s">
        <v>35</v>
      </c>
      <c r="F901" s="90" t="s">
        <v>211</v>
      </c>
      <c r="G901" s="91" t="s">
        <v>218</v>
      </c>
      <c r="H901" s="83" t="s">
        <v>241</v>
      </c>
      <c r="I901" s="62" t="s">
        <v>1760</v>
      </c>
      <c r="J901" s="62" t="s">
        <v>1760</v>
      </c>
      <c r="K901" s="62" t="s">
        <v>1760</v>
      </c>
      <c r="L901" s="62" t="s">
        <v>1760</v>
      </c>
      <c r="M901" s="90" t="s">
        <v>326</v>
      </c>
      <c r="N901" s="91" t="s">
        <v>235</v>
      </c>
      <c r="O901" s="91" t="s">
        <v>120</v>
      </c>
      <c r="P901" s="57">
        <v>10</v>
      </c>
      <c r="Q901" s="57">
        <v>860</v>
      </c>
      <c r="R901" s="57">
        <f t="shared" si="123"/>
        <v>8600</v>
      </c>
      <c r="S901" s="57">
        <f t="shared" si="124"/>
        <v>9202</v>
      </c>
      <c r="T901" s="57">
        <f t="shared" si="125"/>
        <v>9846.1400000000012</v>
      </c>
      <c r="U901" s="89" t="s">
        <v>549</v>
      </c>
      <c r="V901" s="91" t="s">
        <v>992</v>
      </c>
      <c r="W901" s="95" t="s">
        <v>101</v>
      </c>
      <c r="X901" s="91">
        <v>0</v>
      </c>
    </row>
    <row r="902" spans="1:24" ht="57">
      <c r="A902" s="26">
        <v>889</v>
      </c>
      <c r="B902" s="54" t="s">
        <v>321</v>
      </c>
      <c r="C902" s="89" t="s">
        <v>941</v>
      </c>
      <c r="D902" s="89" t="s">
        <v>35</v>
      </c>
      <c r="E902" s="89" t="s">
        <v>35</v>
      </c>
      <c r="F902" s="90" t="s">
        <v>211</v>
      </c>
      <c r="G902" s="91" t="s">
        <v>218</v>
      </c>
      <c r="H902" s="83" t="s">
        <v>241</v>
      </c>
      <c r="I902" s="62" t="s">
        <v>1761</v>
      </c>
      <c r="J902" s="62" t="s">
        <v>1761</v>
      </c>
      <c r="K902" s="62" t="s">
        <v>1761</v>
      </c>
      <c r="L902" s="62" t="s">
        <v>1761</v>
      </c>
      <c r="M902" s="90" t="s">
        <v>326</v>
      </c>
      <c r="N902" s="91" t="s">
        <v>235</v>
      </c>
      <c r="O902" s="91" t="s">
        <v>120</v>
      </c>
      <c r="P902" s="57">
        <v>20</v>
      </c>
      <c r="Q902" s="57">
        <v>79</v>
      </c>
      <c r="R902" s="57">
        <f t="shared" si="123"/>
        <v>1580</v>
      </c>
      <c r="S902" s="57">
        <f t="shared" si="124"/>
        <v>1690.6000000000001</v>
      </c>
      <c r="T902" s="57">
        <f t="shared" si="125"/>
        <v>1808.9420000000002</v>
      </c>
      <c r="U902" s="89" t="s">
        <v>549</v>
      </c>
      <c r="V902" s="91" t="s">
        <v>992</v>
      </c>
      <c r="W902" s="95" t="s">
        <v>101</v>
      </c>
      <c r="X902" s="91">
        <v>0</v>
      </c>
    </row>
    <row r="903" spans="1:24" ht="57">
      <c r="A903" s="26">
        <v>890</v>
      </c>
      <c r="B903" s="54" t="s">
        <v>321</v>
      </c>
      <c r="C903" s="89" t="s">
        <v>941</v>
      </c>
      <c r="D903" s="89" t="s">
        <v>35</v>
      </c>
      <c r="E903" s="89" t="s">
        <v>35</v>
      </c>
      <c r="F903" s="90" t="s">
        <v>211</v>
      </c>
      <c r="G903" s="91" t="s">
        <v>218</v>
      </c>
      <c r="H903" s="83" t="s">
        <v>241</v>
      </c>
      <c r="I903" s="62" t="s">
        <v>1762</v>
      </c>
      <c r="J903" s="62" t="s">
        <v>1762</v>
      </c>
      <c r="K903" s="62" t="s">
        <v>1762</v>
      </c>
      <c r="L903" s="62" t="s">
        <v>1762</v>
      </c>
      <c r="M903" s="90" t="s">
        <v>326</v>
      </c>
      <c r="N903" s="91" t="s">
        <v>235</v>
      </c>
      <c r="O903" s="91" t="s">
        <v>145</v>
      </c>
      <c r="P903" s="57">
        <v>50</v>
      </c>
      <c r="Q903" s="57">
        <v>55</v>
      </c>
      <c r="R903" s="57">
        <f t="shared" si="123"/>
        <v>2750</v>
      </c>
      <c r="S903" s="57">
        <f t="shared" si="124"/>
        <v>2942.5</v>
      </c>
      <c r="T903" s="57">
        <f t="shared" si="125"/>
        <v>3148.4750000000004</v>
      </c>
      <c r="U903" s="89" t="s">
        <v>549</v>
      </c>
      <c r="V903" s="91" t="s">
        <v>992</v>
      </c>
      <c r="W903" s="95" t="s">
        <v>101</v>
      </c>
      <c r="X903" s="91">
        <v>0</v>
      </c>
    </row>
    <row r="904" spans="1:24" ht="57">
      <c r="A904" s="26">
        <v>891</v>
      </c>
      <c r="B904" s="54" t="s">
        <v>321</v>
      </c>
      <c r="C904" s="89" t="s">
        <v>941</v>
      </c>
      <c r="D904" s="89" t="s">
        <v>35</v>
      </c>
      <c r="E904" s="89" t="s">
        <v>35</v>
      </c>
      <c r="F904" s="90" t="s">
        <v>211</v>
      </c>
      <c r="G904" s="91" t="s">
        <v>218</v>
      </c>
      <c r="H904" s="83" t="s">
        <v>241</v>
      </c>
      <c r="I904" s="62" t="s">
        <v>1763</v>
      </c>
      <c r="J904" s="62" t="s">
        <v>1763</v>
      </c>
      <c r="K904" s="62" t="s">
        <v>1763</v>
      </c>
      <c r="L904" s="62" t="s">
        <v>1763</v>
      </c>
      <c r="M904" s="90" t="s">
        <v>326</v>
      </c>
      <c r="N904" s="91" t="s">
        <v>235</v>
      </c>
      <c r="O904" s="91" t="s">
        <v>149</v>
      </c>
      <c r="P904" s="57">
        <v>40</v>
      </c>
      <c r="Q904" s="57">
        <v>24</v>
      </c>
      <c r="R904" s="57">
        <f t="shared" si="123"/>
        <v>960</v>
      </c>
      <c r="S904" s="57">
        <f t="shared" si="124"/>
        <v>1027.2</v>
      </c>
      <c r="T904" s="57">
        <f t="shared" si="125"/>
        <v>1099.104</v>
      </c>
      <c r="U904" s="89" t="s">
        <v>549</v>
      </c>
      <c r="V904" s="91" t="s">
        <v>992</v>
      </c>
      <c r="W904" s="95" t="s">
        <v>101</v>
      </c>
      <c r="X904" s="91">
        <v>0</v>
      </c>
    </row>
    <row r="905" spans="1:24" ht="57">
      <c r="A905" s="26">
        <v>892</v>
      </c>
      <c r="B905" s="54" t="s">
        <v>321</v>
      </c>
      <c r="C905" s="89" t="s">
        <v>941</v>
      </c>
      <c r="D905" s="89" t="s">
        <v>35</v>
      </c>
      <c r="E905" s="89" t="s">
        <v>35</v>
      </c>
      <c r="F905" s="90" t="s">
        <v>211</v>
      </c>
      <c r="G905" s="91" t="s">
        <v>218</v>
      </c>
      <c r="H905" s="83" t="s">
        <v>241</v>
      </c>
      <c r="I905" s="62" t="s">
        <v>1764</v>
      </c>
      <c r="J905" s="62" t="s">
        <v>1764</v>
      </c>
      <c r="K905" s="62" t="s">
        <v>1764</v>
      </c>
      <c r="L905" s="62" t="s">
        <v>1764</v>
      </c>
      <c r="M905" s="90" t="s">
        <v>326</v>
      </c>
      <c r="N905" s="91" t="s">
        <v>235</v>
      </c>
      <c r="O905" s="91" t="s">
        <v>120</v>
      </c>
      <c r="P905" s="57">
        <v>10</v>
      </c>
      <c r="Q905" s="57">
        <v>1965</v>
      </c>
      <c r="R905" s="57">
        <f t="shared" si="123"/>
        <v>19650</v>
      </c>
      <c r="S905" s="57">
        <f t="shared" si="124"/>
        <v>21025.5</v>
      </c>
      <c r="T905" s="57">
        <f t="shared" si="125"/>
        <v>22497.285</v>
      </c>
      <c r="U905" s="89" t="s">
        <v>549</v>
      </c>
      <c r="V905" s="91" t="s">
        <v>992</v>
      </c>
      <c r="W905" s="95" t="s">
        <v>101</v>
      </c>
      <c r="X905" s="91">
        <v>0</v>
      </c>
    </row>
    <row r="906" spans="1:24" ht="57">
      <c r="A906" s="26">
        <v>893</v>
      </c>
      <c r="B906" s="54" t="s">
        <v>321</v>
      </c>
      <c r="C906" s="89" t="s">
        <v>941</v>
      </c>
      <c r="D906" s="89" t="s">
        <v>35</v>
      </c>
      <c r="E906" s="89" t="s">
        <v>35</v>
      </c>
      <c r="F906" s="90" t="s">
        <v>211</v>
      </c>
      <c r="G906" s="91" t="s">
        <v>218</v>
      </c>
      <c r="H906" s="83" t="s">
        <v>241</v>
      </c>
      <c r="I906" s="62" t="s">
        <v>1765</v>
      </c>
      <c r="J906" s="62" t="s">
        <v>1765</v>
      </c>
      <c r="K906" s="62" t="s">
        <v>1765</v>
      </c>
      <c r="L906" s="62" t="s">
        <v>1765</v>
      </c>
      <c r="M906" s="90" t="s">
        <v>326</v>
      </c>
      <c r="N906" s="91" t="s">
        <v>235</v>
      </c>
      <c r="O906" s="91" t="s">
        <v>149</v>
      </c>
      <c r="P906" s="57">
        <v>12</v>
      </c>
      <c r="Q906" s="57">
        <v>1819</v>
      </c>
      <c r="R906" s="57">
        <f t="shared" si="123"/>
        <v>21828</v>
      </c>
      <c r="S906" s="57">
        <f t="shared" si="124"/>
        <v>23355.960000000003</v>
      </c>
      <c r="T906" s="57">
        <f t="shared" si="125"/>
        <v>24990.877200000003</v>
      </c>
      <c r="U906" s="89" t="s">
        <v>549</v>
      </c>
      <c r="V906" s="91" t="s">
        <v>992</v>
      </c>
      <c r="W906" s="95" t="s">
        <v>101</v>
      </c>
      <c r="X906" s="91">
        <v>0</v>
      </c>
    </row>
    <row r="907" spans="1:24" ht="57">
      <c r="A907" s="26">
        <v>894</v>
      </c>
      <c r="B907" s="54" t="s">
        <v>321</v>
      </c>
      <c r="C907" s="89" t="s">
        <v>941</v>
      </c>
      <c r="D907" s="89" t="s">
        <v>35</v>
      </c>
      <c r="E907" s="89" t="s">
        <v>35</v>
      </c>
      <c r="F907" s="90" t="s">
        <v>211</v>
      </c>
      <c r="G907" s="91" t="s">
        <v>218</v>
      </c>
      <c r="H907" s="83" t="s">
        <v>241</v>
      </c>
      <c r="I907" s="62" t="s">
        <v>1943</v>
      </c>
      <c r="J907" s="62" t="s">
        <v>1943</v>
      </c>
      <c r="K907" s="62" t="s">
        <v>1943</v>
      </c>
      <c r="L907" s="62" t="s">
        <v>1943</v>
      </c>
      <c r="M907" s="90" t="s">
        <v>326</v>
      </c>
      <c r="N907" s="91" t="s">
        <v>235</v>
      </c>
      <c r="O907" s="91" t="s">
        <v>120</v>
      </c>
      <c r="P907" s="57">
        <v>10</v>
      </c>
      <c r="Q907" s="57">
        <v>210</v>
      </c>
      <c r="R907" s="57">
        <f t="shared" si="123"/>
        <v>2100</v>
      </c>
      <c r="S907" s="57">
        <f t="shared" si="124"/>
        <v>2247</v>
      </c>
      <c r="T907" s="57">
        <f t="shared" si="125"/>
        <v>2404.29</v>
      </c>
      <c r="U907" s="89" t="s">
        <v>1972</v>
      </c>
      <c r="V907" s="91" t="s">
        <v>558</v>
      </c>
      <c r="W907" s="95" t="s">
        <v>101</v>
      </c>
      <c r="X907" s="91">
        <v>0</v>
      </c>
    </row>
    <row r="908" spans="1:24" ht="57">
      <c r="A908" s="26">
        <v>895</v>
      </c>
      <c r="B908" s="54" t="s">
        <v>321</v>
      </c>
      <c r="C908" s="89" t="s">
        <v>941</v>
      </c>
      <c r="D908" s="89" t="s">
        <v>35</v>
      </c>
      <c r="E908" s="89" t="s">
        <v>35</v>
      </c>
      <c r="F908" s="90" t="s">
        <v>211</v>
      </c>
      <c r="G908" s="91" t="s">
        <v>218</v>
      </c>
      <c r="H908" s="83" t="s">
        <v>241</v>
      </c>
      <c r="I908" s="62" t="s">
        <v>1944</v>
      </c>
      <c r="J908" s="62" t="s">
        <v>1944</v>
      </c>
      <c r="K908" s="62" t="s">
        <v>1944</v>
      </c>
      <c r="L908" s="62" t="s">
        <v>1944</v>
      </c>
      <c r="M908" s="90" t="s">
        <v>326</v>
      </c>
      <c r="N908" s="91" t="s">
        <v>235</v>
      </c>
      <c r="O908" s="91" t="s">
        <v>120</v>
      </c>
      <c r="P908" s="57">
        <v>95</v>
      </c>
      <c r="Q908" s="57">
        <v>500</v>
      </c>
      <c r="R908" s="57">
        <f t="shared" si="123"/>
        <v>47500</v>
      </c>
      <c r="S908" s="57">
        <f t="shared" si="124"/>
        <v>50825</v>
      </c>
      <c r="T908" s="57">
        <f t="shared" si="125"/>
        <v>54382.75</v>
      </c>
      <c r="U908" s="89" t="s">
        <v>1972</v>
      </c>
      <c r="V908" s="91" t="s">
        <v>558</v>
      </c>
      <c r="W908" s="95" t="s">
        <v>101</v>
      </c>
      <c r="X908" s="91">
        <v>0</v>
      </c>
    </row>
    <row r="909" spans="1:24" ht="57">
      <c r="A909" s="26">
        <v>896</v>
      </c>
      <c r="B909" s="54" t="s">
        <v>321</v>
      </c>
      <c r="C909" s="89" t="s">
        <v>941</v>
      </c>
      <c r="D909" s="89" t="s">
        <v>35</v>
      </c>
      <c r="E909" s="89" t="s">
        <v>35</v>
      </c>
      <c r="F909" s="90" t="s">
        <v>211</v>
      </c>
      <c r="G909" s="91" t="s">
        <v>218</v>
      </c>
      <c r="H909" s="83" t="s">
        <v>241</v>
      </c>
      <c r="I909" s="62" t="s">
        <v>1945</v>
      </c>
      <c r="J909" s="62" t="s">
        <v>1945</v>
      </c>
      <c r="K909" s="62" t="s">
        <v>1945</v>
      </c>
      <c r="L909" s="62" t="s">
        <v>1945</v>
      </c>
      <c r="M909" s="90" t="s">
        <v>326</v>
      </c>
      <c r="N909" s="91" t="s">
        <v>235</v>
      </c>
      <c r="O909" s="91" t="s">
        <v>120</v>
      </c>
      <c r="P909" s="57">
        <v>25</v>
      </c>
      <c r="Q909" s="57">
        <v>1020</v>
      </c>
      <c r="R909" s="57">
        <f t="shared" si="123"/>
        <v>25500</v>
      </c>
      <c r="S909" s="57">
        <f t="shared" si="124"/>
        <v>27285</v>
      </c>
      <c r="T909" s="57">
        <f t="shared" si="125"/>
        <v>29194.95</v>
      </c>
      <c r="U909" s="89" t="s">
        <v>1972</v>
      </c>
      <c r="V909" s="91" t="s">
        <v>558</v>
      </c>
      <c r="W909" s="95" t="s">
        <v>101</v>
      </c>
      <c r="X909" s="91">
        <v>0</v>
      </c>
    </row>
    <row r="910" spans="1:24" ht="57">
      <c r="A910" s="26">
        <v>897</v>
      </c>
      <c r="B910" s="54" t="s">
        <v>321</v>
      </c>
      <c r="C910" s="89" t="s">
        <v>941</v>
      </c>
      <c r="D910" s="89" t="s">
        <v>35</v>
      </c>
      <c r="E910" s="89" t="s">
        <v>35</v>
      </c>
      <c r="F910" s="90" t="s">
        <v>211</v>
      </c>
      <c r="G910" s="91" t="s">
        <v>218</v>
      </c>
      <c r="H910" s="83" t="s">
        <v>241</v>
      </c>
      <c r="I910" s="62" t="s">
        <v>1946</v>
      </c>
      <c r="J910" s="62" t="s">
        <v>1946</v>
      </c>
      <c r="K910" s="62" t="s">
        <v>1946</v>
      </c>
      <c r="L910" s="62" t="s">
        <v>1946</v>
      </c>
      <c r="M910" s="90" t="s">
        <v>326</v>
      </c>
      <c r="N910" s="91" t="s">
        <v>235</v>
      </c>
      <c r="O910" s="91" t="s">
        <v>120</v>
      </c>
      <c r="P910" s="57">
        <v>50</v>
      </c>
      <c r="Q910" s="57">
        <v>70</v>
      </c>
      <c r="R910" s="57">
        <f t="shared" si="123"/>
        <v>3500</v>
      </c>
      <c r="S910" s="57">
        <f t="shared" si="124"/>
        <v>3745</v>
      </c>
      <c r="T910" s="57">
        <f t="shared" si="125"/>
        <v>4007.15</v>
      </c>
      <c r="U910" s="89" t="s">
        <v>1972</v>
      </c>
      <c r="V910" s="91" t="s">
        <v>558</v>
      </c>
      <c r="W910" s="95" t="s">
        <v>101</v>
      </c>
      <c r="X910" s="91">
        <v>0</v>
      </c>
    </row>
    <row r="911" spans="1:24" ht="57">
      <c r="A911" s="26">
        <v>898</v>
      </c>
      <c r="B911" s="54" t="s">
        <v>321</v>
      </c>
      <c r="C911" s="89" t="s">
        <v>941</v>
      </c>
      <c r="D911" s="89" t="s">
        <v>35</v>
      </c>
      <c r="E911" s="89" t="s">
        <v>35</v>
      </c>
      <c r="F911" s="90" t="s">
        <v>211</v>
      </c>
      <c r="G911" s="91" t="s">
        <v>218</v>
      </c>
      <c r="H911" s="83" t="s">
        <v>241</v>
      </c>
      <c r="I911" s="62" t="s">
        <v>1947</v>
      </c>
      <c r="J911" s="62" t="s">
        <v>1947</v>
      </c>
      <c r="K911" s="62" t="s">
        <v>1947</v>
      </c>
      <c r="L911" s="62" t="s">
        <v>1947</v>
      </c>
      <c r="M911" s="90" t="s">
        <v>326</v>
      </c>
      <c r="N911" s="91" t="s">
        <v>235</v>
      </c>
      <c r="O911" s="91" t="s">
        <v>120</v>
      </c>
      <c r="P911" s="57">
        <v>10</v>
      </c>
      <c r="Q911" s="57">
        <v>1150</v>
      </c>
      <c r="R911" s="57">
        <f t="shared" si="123"/>
        <v>11500</v>
      </c>
      <c r="S911" s="57">
        <f t="shared" si="124"/>
        <v>12305</v>
      </c>
      <c r="T911" s="57">
        <f t="shared" si="125"/>
        <v>13166.35</v>
      </c>
      <c r="U911" s="89" t="s">
        <v>1972</v>
      </c>
      <c r="V911" s="91" t="s">
        <v>558</v>
      </c>
      <c r="W911" s="95" t="s">
        <v>101</v>
      </c>
      <c r="X911" s="91">
        <v>0</v>
      </c>
    </row>
    <row r="912" spans="1:24" ht="57">
      <c r="A912" s="26">
        <v>899</v>
      </c>
      <c r="B912" s="54" t="s">
        <v>321</v>
      </c>
      <c r="C912" s="89" t="s">
        <v>941</v>
      </c>
      <c r="D912" s="89" t="s">
        <v>35</v>
      </c>
      <c r="E912" s="89" t="s">
        <v>35</v>
      </c>
      <c r="F912" s="90" t="s">
        <v>211</v>
      </c>
      <c r="G912" s="91" t="s">
        <v>218</v>
      </c>
      <c r="H912" s="83" t="s">
        <v>241</v>
      </c>
      <c r="I912" s="62" t="s">
        <v>1948</v>
      </c>
      <c r="J912" s="62" t="s">
        <v>1948</v>
      </c>
      <c r="K912" s="62" t="s">
        <v>1948</v>
      </c>
      <c r="L912" s="62" t="s">
        <v>1948</v>
      </c>
      <c r="M912" s="90" t="s">
        <v>326</v>
      </c>
      <c r="N912" s="91" t="s">
        <v>235</v>
      </c>
      <c r="O912" s="91" t="s">
        <v>120</v>
      </c>
      <c r="P912" s="57">
        <v>5</v>
      </c>
      <c r="Q912" s="57">
        <v>95</v>
      </c>
      <c r="R912" s="57">
        <f t="shared" ref="R912:R944" si="126">P912*Q912</f>
        <v>475</v>
      </c>
      <c r="S912" s="57">
        <f t="shared" si="124"/>
        <v>508.25000000000006</v>
      </c>
      <c r="T912" s="57">
        <f t="shared" si="125"/>
        <v>543.8275000000001</v>
      </c>
      <c r="U912" s="89" t="s">
        <v>1972</v>
      </c>
      <c r="V912" s="91" t="s">
        <v>558</v>
      </c>
      <c r="W912" s="95" t="s">
        <v>101</v>
      </c>
      <c r="X912" s="91">
        <v>0</v>
      </c>
    </row>
    <row r="913" spans="1:24" ht="57">
      <c r="A913" s="26">
        <v>900</v>
      </c>
      <c r="B913" s="54" t="s">
        <v>321</v>
      </c>
      <c r="C913" s="89" t="s">
        <v>941</v>
      </c>
      <c r="D913" s="89" t="s">
        <v>35</v>
      </c>
      <c r="E913" s="89" t="s">
        <v>35</v>
      </c>
      <c r="F913" s="90" t="s">
        <v>211</v>
      </c>
      <c r="G913" s="91" t="s">
        <v>218</v>
      </c>
      <c r="H913" s="83" t="s">
        <v>241</v>
      </c>
      <c r="I913" s="62" t="s">
        <v>1971</v>
      </c>
      <c r="J913" s="62" t="s">
        <v>1971</v>
      </c>
      <c r="K913" s="62" t="s">
        <v>1971</v>
      </c>
      <c r="L913" s="62" t="s">
        <v>1971</v>
      </c>
      <c r="M913" s="90" t="s">
        <v>326</v>
      </c>
      <c r="N913" s="91" t="s">
        <v>235</v>
      </c>
      <c r="O913" s="91" t="s">
        <v>145</v>
      </c>
      <c r="P913" s="57">
        <v>4</v>
      </c>
      <c r="Q913" s="57">
        <v>820</v>
      </c>
      <c r="R913" s="57">
        <f t="shared" si="126"/>
        <v>3280</v>
      </c>
      <c r="S913" s="57">
        <f t="shared" si="124"/>
        <v>3509.6000000000004</v>
      </c>
      <c r="T913" s="57">
        <f t="shared" si="125"/>
        <v>3755.2720000000004</v>
      </c>
      <c r="U913" s="89" t="s">
        <v>1972</v>
      </c>
      <c r="V913" s="91" t="s">
        <v>558</v>
      </c>
      <c r="W913" s="95" t="s">
        <v>101</v>
      </c>
      <c r="X913" s="91">
        <v>0</v>
      </c>
    </row>
    <row r="914" spans="1:24" ht="57">
      <c r="A914" s="26">
        <v>901</v>
      </c>
      <c r="B914" s="54" t="s">
        <v>321</v>
      </c>
      <c r="C914" s="89" t="s">
        <v>941</v>
      </c>
      <c r="D914" s="89" t="s">
        <v>35</v>
      </c>
      <c r="E914" s="89" t="s">
        <v>35</v>
      </c>
      <c r="F914" s="90" t="s">
        <v>211</v>
      </c>
      <c r="G914" s="91" t="s">
        <v>218</v>
      </c>
      <c r="H914" s="83" t="s">
        <v>241</v>
      </c>
      <c r="I914" s="62" t="s">
        <v>1949</v>
      </c>
      <c r="J914" s="62" t="s">
        <v>1949</v>
      </c>
      <c r="K914" s="62" t="s">
        <v>1949</v>
      </c>
      <c r="L914" s="62" t="s">
        <v>1949</v>
      </c>
      <c r="M914" s="90" t="s">
        <v>326</v>
      </c>
      <c r="N914" s="91" t="s">
        <v>235</v>
      </c>
      <c r="O914" s="91" t="s">
        <v>145</v>
      </c>
      <c r="P914" s="57">
        <v>9</v>
      </c>
      <c r="Q914" s="57">
        <v>700</v>
      </c>
      <c r="R914" s="57">
        <f t="shared" si="126"/>
        <v>6300</v>
      </c>
      <c r="S914" s="57">
        <f t="shared" si="124"/>
        <v>6741</v>
      </c>
      <c r="T914" s="57">
        <f t="shared" si="125"/>
        <v>7212.8700000000008</v>
      </c>
      <c r="U914" s="89" t="s">
        <v>1972</v>
      </c>
      <c r="V914" s="91" t="s">
        <v>558</v>
      </c>
      <c r="W914" s="95" t="s">
        <v>101</v>
      </c>
      <c r="X914" s="91">
        <v>0</v>
      </c>
    </row>
    <row r="915" spans="1:24" ht="57">
      <c r="A915" s="26">
        <v>902</v>
      </c>
      <c r="B915" s="54" t="s">
        <v>321</v>
      </c>
      <c r="C915" s="89" t="s">
        <v>941</v>
      </c>
      <c r="D915" s="89" t="s">
        <v>35</v>
      </c>
      <c r="E915" s="89" t="s">
        <v>35</v>
      </c>
      <c r="F915" s="90" t="s">
        <v>211</v>
      </c>
      <c r="G915" s="91" t="s">
        <v>218</v>
      </c>
      <c r="H915" s="83" t="s">
        <v>241</v>
      </c>
      <c r="I915" s="62" t="s">
        <v>1950</v>
      </c>
      <c r="J915" s="62" t="s">
        <v>1950</v>
      </c>
      <c r="K915" s="62" t="s">
        <v>1950</v>
      </c>
      <c r="L915" s="62" t="s">
        <v>1950</v>
      </c>
      <c r="M915" s="90" t="s">
        <v>326</v>
      </c>
      <c r="N915" s="91" t="s">
        <v>235</v>
      </c>
      <c r="O915" s="91" t="s">
        <v>120</v>
      </c>
      <c r="P915" s="57">
        <v>10</v>
      </c>
      <c r="Q915" s="57">
        <v>651</v>
      </c>
      <c r="R915" s="57">
        <f t="shared" si="126"/>
        <v>6510</v>
      </c>
      <c r="S915" s="57">
        <f t="shared" si="124"/>
        <v>6965.7000000000007</v>
      </c>
      <c r="T915" s="57">
        <f t="shared" si="125"/>
        <v>7453.2990000000009</v>
      </c>
      <c r="U915" s="89" t="s">
        <v>1972</v>
      </c>
      <c r="V915" s="91" t="s">
        <v>558</v>
      </c>
      <c r="W915" s="95" t="s">
        <v>101</v>
      </c>
      <c r="X915" s="91">
        <v>0</v>
      </c>
    </row>
    <row r="916" spans="1:24" ht="57">
      <c r="A916" s="26">
        <v>903</v>
      </c>
      <c r="B916" s="54" t="s">
        <v>321</v>
      </c>
      <c r="C916" s="89" t="s">
        <v>941</v>
      </c>
      <c r="D916" s="89" t="s">
        <v>35</v>
      </c>
      <c r="E916" s="89" t="s">
        <v>35</v>
      </c>
      <c r="F916" s="90" t="s">
        <v>211</v>
      </c>
      <c r="G916" s="91" t="s">
        <v>218</v>
      </c>
      <c r="H916" s="83" t="s">
        <v>241</v>
      </c>
      <c r="I916" s="62" t="s">
        <v>1951</v>
      </c>
      <c r="J916" s="62" t="s">
        <v>1951</v>
      </c>
      <c r="K916" s="62" t="s">
        <v>1951</v>
      </c>
      <c r="L916" s="62" t="s">
        <v>1951</v>
      </c>
      <c r="M916" s="90" t="s">
        <v>326</v>
      </c>
      <c r="N916" s="91" t="s">
        <v>235</v>
      </c>
      <c r="O916" s="91" t="s">
        <v>120</v>
      </c>
      <c r="P916" s="57">
        <v>10</v>
      </c>
      <c r="Q916" s="57">
        <v>580</v>
      </c>
      <c r="R916" s="57">
        <f t="shared" si="126"/>
        <v>5800</v>
      </c>
      <c r="S916" s="57">
        <f t="shared" si="124"/>
        <v>6206</v>
      </c>
      <c r="T916" s="57">
        <f t="shared" si="125"/>
        <v>6640.42</v>
      </c>
      <c r="U916" s="89" t="s">
        <v>1972</v>
      </c>
      <c r="V916" s="91" t="s">
        <v>558</v>
      </c>
      <c r="W916" s="95" t="s">
        <v>101</v>
      </c>
      <c r="X916" s="91">
        <v>0</v>
      </c>
    </row>
    <row r="917" spans="1:24" ht="57">
      <c r="A917" s="26">
        <v>904</v>
      </c>
      <c r="B917" s="54" t="s">
        <v>321</v>
      </c>
      <c r="C917" s="89" t="s">
        <v>941</v>
      </c>
      <c r="D917" s="89" t="s">
        <v>35</v>
      </c>
      <c r="E917" s="89" t="s">
        <v>35</v>
      </c>
      <c r="F917" s="90" t="s">
        <v>211</v>
      </c>
      <c r="G917" s="91" t="s">
        <v>218</v>
      </c>
      <c r="H917" s="83" t="s">
        <v>241</v>
      </c>
      <c r="I917" s="62" t="s">
        <v>1952</v>
      </c>
      <c r="J917" s="62" t="s">
        <v>1952</v>
      </c>
      <c r="K917" s="62" t="s">
        <v>1952</v>
      </c>
      <c r="L917" s="62" t="s">
        <v>1952</v>
      </c>
      <c r="M917" s="90" t="s">
        <v>326</v>
      </c>
      <c r="N917" s="91" t="s">
        <v>235</v>
      </c>
      <c r="O917" s="91" t="s">
        <v>149</v>
      </c>
      <c r="P917" s="57">
        <v>5</v>
      </c>
      <c r="Q917" s="57">
        <v>385</v>
      </c>
      <c r="R917" s="57">
        <f t="shared" si="126"/>
        <v>1925</v>
      </c>
      <c r="S917" s="57">
        <f t="shared" si="124"/>
        <v>2059.75</v>
      </c>
      <c r="T917" s="57">
        <f t="shared" si="125"/>
        <v>2203.9325000000003</v>
      </c>
      <c r="U917" s="89" t="s">
        <v>1972</v>
      </c>
      <c r="V917" s="91" t="s">
        <v>558</v>
      </c>
      <c r="W917" s="95" t="s">
        <v>101</v>
      </c>
      <c r="X917" s="91">
        <v>0</v>
      </c>
    </row>
    <row r="918" spans="1:24" ht="57">
      <c r="A918" s="26">
        <v>905</v>
      </c>
      <c r="B918" s="54" t="s">
        <v>321</v>
      </c>
      <c r="C918" s="89" t="s">
        <v>941</v>
      </c>
      <c r="D918" s="89" t="s">
        <v>35</v>
      </c>
      <c r="E918" s="89" t="s">
        <v>35</v>
      </c>
      <c r="F918" s="90" t="s">
        <v>211</v>
      </c>
      <c r="G918" s="91" t="s">
        <v>218</v>
      </c>
      <c r="H918" s="83" t="s">
        <v>241</v>
      </c>
      <c r="I918" s="62" t="s">
        <v>1953</v>
      </c>
      <c r="J918" s="62" t="s">
        <v>1953</v>
      </c>
      <c r="K918" s="62" t="s">
        <v>1953</v>
      </c>
      <c r="L918" s="62" t="s">
        <v>1953</v>
      </c>
      <c r="M918" s="90" t="s">
        <v>326</v>
      </c>
      <c r="N918" s="91" t="s">
        <v>235</v>
      </c>
      <c r="O918" s="91" t="s">
        <v>120</v>
      </c>
      <c r="P918" s="57">
        <v>3</v>
      </c>
      <c r="Q918" s="57">
        <v>1100</v>
      </c>
      <c r="R918" s="57">
        <f t="shared" si="126"/>
        <v>3300</v>
      </c>
      <c r="S918" s="57">
        <f t="shared" si="124"/>
        <v>3531</v>
      </c>
      <c r="T918" s="57">
        <f t="shared" si="125"/>
        <v>3778.17</v>
      </c>
      <c r="U918" s="89" t="s">
        <v>1972</v>
      </c>
      <c r="V918" s="91" t="s">
        <v>558</v>
      </c>
      <c r="W918" s="95" t="s">
        <v>101</v>
      </c>
      <c r="X918" s="91">
        <v>0</v>
      </c>
    </row>
    <row r="919" spans="1:24" ht="57">
      <c r="A919" s="26">
        <v>906</v>
      </c>
      <c r="B919" s="54" t="s">
        <v>321</v>
      </c>
      <c r="C919" s="89" t="s">
        <v>941</v>
      </c>
      <c r="D919" s="89" t="s">
        <v>35</v>
      </c>
      <c r="E919" s="89" t="s">
        <v>35</v>
      </c>
      <c r="F919" s="90" t="s">
        <v>211</v>
      </c>
      <c r="G919" s="91" t="s">
        <v>218</v>
      </c>
      <c r="H919" s="83" t="s">
        <v>241</v>
      </c>
      <c r="I919" s="62" t="s">
        <v>1954</v>
      </c>
      <c r="J919" s="62" t="s">
        <v>1954</v>
      </c>
      <c r="K919" s="62" t="s">
        <v>1954</v>
      </c>
      <c r="L919" s="62" t="s">
        <v>1954</v>
      </c>
      <c r="M919" s="90" t="s">
        <v>326</v>
      </c>
      <c r="N919" s="91" t="s">
        <v>235</v>
      </c>
      <c r="O919" s="91" t="s">
        <v>120</v>
      </c>
      <c r="P919" s="57">
        <v>50</v>
      </c>
      <c r="Q919" s="57">
        <v>670</v>
      </c>
      <c r="R919" s="57">
        <f t="shared" si="126"/>
        <v>33500</v>
      </c>
      <c r="S919" s="57">
        <f t="shared" si="124"/>
        <v>35845</v>
      </c>
      <c r="T919" s="57">
        <f t="shared" si="125"/>
        <v>38354.15</v>
      </c>
      <c r="U919" s="89" t="s">
        <v>1972</v>
      </c>
      <c r="V919" s="91" t="s">
        <v>558</v>
      </c>
      <c r="W919" s="95" t="s">
        <v>101</v>
      </c>
      <c r="X919" s="91">
        <v>0</v>
      </c>
    </row>
    <row r="920" spans="1:24" ht="57">
      <c r="A920" s="26">
        <v>907</v>
      </c>
      <c r="B920" s="54" t="s">
        <v>321</v>
      </c>
      <c r="C920" s="89" t="s">
        <v>941</v>
      </c>
      <c r="D920" s="89" t="s">
        <v>35</v>
      </c>
      <c r="E920" s="89" t="s">
        <v>35</v>
      </c>
      <c r="F920" s="90" t="s">
        <v>211</v>
      </c>
      <c r="G920" s="91" t="s">
        <v>218</v>
      </c>
      <c r="H920" s="83" t="s">
        <v>241</v>
      </c>
      <c r="I920" s="62" t="s">
        <v>1955</v>
      </c>
      <c r="J920" s="62" t="s">
        <v>1955</v>
      </c>
      <c r="K920" s="62" t="s">
        <v>1955</v>
      </c>
      <c r="L920" s="62" t="s">
        <v>1955</v>
      </c>
      <c r="M920" s="90" t="s">
        <v>326</v>
      </c>
      <c r="N920" s="91" t="s">
        <v>235</v>
      </c>
      <c r="O920" s="91" t="s">
        <v>120</v>
      </c>
      <c r="P920" s="57">
        <v>10</v>
      </c>
      <c r="Q920" s="57">
        <v>238</v>
      </c>
      <c r="R920" s="57">
        <f t="shared" si="126"/>
        <v>2380</v>
      </c>
      <c r="S920" s="57">
        <f t="shared" si="124"/>
        <v>2546.6000000000004</v>
      </c>
      <c r="T920" s="57">
        <f t="shared" si="125"/>
        <v>2724.8620000000005</v>
      </c>
      <c r="U920" s="89" t="s">
        <v>1972</v>
      </c>
      <c r="V920" s="91" t="s">
        <v>558</v>
      </c>
      <c r="W920" s="95" t="s">
        <v>101</v>
      </c>
      <c r="X920" s="91">
        <v>0</v>
      </c>
    </row>
    <row r="921" spans="1:24" ht="57">
      <c r="A921" s="26">
        <v>908</v>
      </c>
      <c r="B921" s="54" t="s">
        <v>321</v>
      </c>
      <c r="C921" s="89" t="s">
        <v>941</v>
      </c>
      <c r="D921" s="89" t="s">
        <v>35</v>
      </c>
      <c r="E921" s="89" t="s">
        <v>35</v>
      </c>
      <c r="F921" s="90" t="s">
        <v>211</v>
      </c>
      <c r="G921" s="91" t="s">
        <v>218</v>
      </c>
      <c r="H921" s="83" t="s">
        <v>241</v>
      </c>
      <c r="I921" s="62" t="s">
        <v>1956</v>
      </c>
      <c r="J921" s="62" t="s">
        <v>1956</v>
      </c>
      <c r="K921" s="62" t="s">
        <v>1956</v>
      </c>
      <c r="L921" s="62" t="s">
        <v>1956</v>
      </c>
      <c r="M921" s="90" t="s">
        <v>326</v>
      </c>
      <c r="N921" s="91" t="s">
        <v>235</v>
      </c>
      <c r="O921" s="91" t="s">
        <v>149</v>
      </c>
      <c r="P921" s="57">
        <v>20</v>
      </c>
      <c r="Q921" s="57">
        <v>350</v>
      </c>
      <c r="R921" s="57">
        <f t="shared" si="126"/>
        <v>7000</v>
      </c>
      <c r="S921" s="57">
        <f t="shared" si="124"/>
        <v>7490</v>
      </c>
      <c r="T921" s="57">
        <f t="shared" si="125"/>
        <v>8014.3</v>
      </c>
      <c r="U921" s="89" t="s">
        <v>1972</v>
      </c>
      <c r="V921" s="91" t="s">
        <v>558</v>
      </c>
      <c r="W921" s="95" t="s">
        <v>101</v>
      </c>
      <c r="X921" s="91">
        <v>0</v>
      </c>
    </row>
    <row r="922" spans="1:24" ht="57">
      <c r="A922" s="26">
        <v>909</v>
      </c>
      <c r="B922" s="54" t="s">
        <v>321</v>
      </c>
      <c r="C922" s="89" t="s">
        <v>941</v>
      </c>
      <c r="D922" s="89" t="s">
        <v>35</v>
      </c>
      <c r="E922" s="89" t="s">
        <v>35</v>
      </c>
      <c r="F922" s="90" t="s">
        <v>211</v>
      </c>
      <c r="G922" s="91" t="s">
        <v>218</v>
      </c>
      <c r="H922" s="83" t="s">
        <v>241</v>
      </c>
      <c r="I922" s="62" t="s">
        <v>1957</v>
      </c>
      <c r="J922" s="62" t="s">
        <v>1957</v>
      </c>
      <c r="K922" s="62" t="s">
        <v>1957</v>
      </c>
      <c r="L922" s="62" t="s">
        <v>1957</v>
      </c>
      <c r="M922" s="90" t="s">
        <v>326</v>
      </c>
      <c r="N922" s="91" t="s">
        <v>235</v>
      </c>
      <c r="O922" s="91" t="s">
        <v>149</v>
      </c>
      <c r="P922" s="57">
        <v>20</v>
      </c>
      <c r="Q922" s="57">
        <v>560</v>
      </c>
      <c r="R922" s="57">
        <f t="shared" si="126"/>
        <v>11200</v>
      </c>
      <c r="S922" s="57">
        <f t="shared" si="124"/>
        <v>11984</v>
      </c>
      <c r="T922" s="57">
        <f t="shared" si="125"/>
        <v>12822.880000000001</v>
      </c>
      <c r="U922" s="89" t="s">
        <v>1972</v>
      </c>
      <c r="V922" s="91" t="s">
        <v>558</v>
      </c>
      <c r="W922" s="95" t="s">
        <v>101</v>
      </c>
      <c r="X922" s="91">
        <v>0</v>
      </c>
    </row>
    <row r="923" spans="1:24" ht="57">
      <c r="A923" s="26">
        <v>910</v>
      </c>
      <c r="B923" s="54" t="s">
        <v>321</v>
      </c>
      <c r="C923" s="89" t="s">
        <v>941</v>
      </c>
      <c r="D923" s="89" t="s">
        <v>35</v>
      </c>
      <c r="E923" s="89" t="s">
        <v>35</v>
      </c>
      <c r="F923" s="90" t="s">
        <v>211</v>
      </c>
      <c r="G923" s="91" t="s">
        <v>218</v>
      </c>
      <c r="H923" s="83" t="s">
        <v>241</v>
      </c>
      <c r="I923" s="62" t="s">
        <v>1958</v>
      </c>
      <c r="J923" s="62" t="s">
        <v>1958</v>
      </c>
      <c r="K923" s="62" t="s">
        <v>1958</v>
      </c>
      <c r="L923" s="62" t="s">
        <v>1958</v>
      </c>
      <c r="M923" s="90" t="s">
        <v>326</v>
      </c>
      <c r="N923" s="91" t="s">
        <v>235</v>
      </c>
      <c r="O923" s="91" t="s">
        <v>120</v>
      </c>
      <c r="P923" s="57">
        <v>3</v>
      </c>
      <c r="Q923" s="57">
        <v>1335</v>
      </c>
      <c r="R923" s="57">
        <f t="shared" si="126"/>
        <v>4005</v>
      </c>
      <c r="S923" s="57">
        <f t="shared" si="124"/>
        <v>4285.3500000000004</v>
      </c>
      <c r="T923" s="57">
        <f t="shared" si="125"/>
        <v>4585.3245000000006</v>
      </c>
      <c r="U923" s="89" t="s">
        <v>1972</v>
      </c>
      <c r="V923" s="91" t="s">
        <v>558</v>
      </c>
      <c r="W923" s="95" t="s">
        <v>101</v>
      </c>
      <c r="X923" s="91">
        <v>0</v>
      </c>
    </row>
    <row r="924" spans="1:24" ht="57">
      <c r="A924" s="26">
        <v>911</v>
      </c>
      <c r="B924" s="54" t="s">
        <v>321</v>
      </c>
      <c r="C924" s="89" t="s">
        <v>941</v>
      </c>
      <c r="D924" s="89" t="s">
        <v>35</v>
      </c>
      <c r="E924" s="89" t="s">
        <v>35</v>
      </c>
      <c r="F924" s="90" t="s">
        <v>211</v>
      </c>
      <c r="G924" s="91" t="s">
        <v>218</v>
      </c>
      <c r="H924" s="83" t="s">
        <v>241</v>
      </c>
      <c r="I924" s="62" t="s">
        <v>1959</v>
      </c>
      <c r="J924" s="62" t="s">
        <v>1959</v>
      </c>
      <c r="K924" s="62" t="s">
        <v>1959</v>
      </c>
      <c r="L924" s="62" t="s">
        <v>1959</v>
      </c>
      <c r="M924" s="90" t="s">
        <v>326</v>
      </c>
      <c r="N924" s="91" t="s">
        <v>235</v>
      </c>
      <c r="O924" s="91" t="s">
        <v>120</v>
      </c>
      <c r="P924" s="57">
        <v>30</v>
      </c>
      <c r="Q924" s="57">
        <v>34</v>
      </c>
      <c r="R924" s="57">
        <f t="shared" si="126"/>
        <v>1020</v>
      </c>
      <c r="S924" s="57">
        <f t="shared" si="124"/>
        <v>1091.4000000000001</v>
      </c>
      <c r="T924" s="57">
        <f t="shared" si="125"/>
        <v>1167.7980000000002</v>
      </c>
      <c r="U924" s="89" t="s">
        <v>1972</v>
      </c>
      <c r="V924" s="91" t="s">
        <v>558</v>
      </c>
      <c r="W924" s="95" t="s">
        <v>101</v>
      </c>
      <c r="X924" s="91">
        <v>0</v>
      </c>
    </row>
    <row r="925" spans="1:24" ht="57">
      <c r="A925" s="26">
        <v>912</v>
      </c>
      <c r="B925" s="54" t="s">
        <v>321</v>
      </c>
      <c r="C925" s="89" t="s">
        <v>941</v>
      </c>
      <c r="D925" s="89" t="s">
        <v>35</v>
      </c>
      <c r="E925" s="89" t="s">
        <v>35</v>
      </c>
      <c r="F925" s="90" t="s">
        <v>211</v>
      </c>
      <c r="G925" s="91" t="s">
        <v>218</v>
      </c>
      <c r="H925" s="83" t="s">
        <v>241</v>
      </c>
      <c r="I925" s="62" t="s">
        <v>1960</v>
      </c>
      <c r="J925" s="62" t="s">
        <v>1960</v>
      </c>
      <c r="K925" s="62" t="s">
        <v>1960</v>
      </c>
      <c r="L925" s="62" t="s">
        <v>1960</v>
      </c>
      <c r="M925" s="90" t="s">
        <v>326</v>
      </c>
      <c r="N925" s="91" t="s">
        <v>235</v>
      </c>
      <c r="O925" s="91" t="s">
        <v>149</v>
      </c>
      <c r="P925" s="57">
        <v>3</v>
      </c>
      <c r="Q925" s="57">
        <v>390</v>
      </c>
      <c r="R925" s="57">
        <f t="shared" si="126"/>
        <v>1170</v>
      </c>
      <c r="S925" s="57">
        <f t="shared" si="124"/>
        <v>1251.9000000000001</v>
      </c>
      <c r="T925" s="57">
        <f t="shared" si="125"/>
        <v>1339.5330000000001</v>
      </c>
      <c r="U925" s="89" t="s">
        <v>1972</v>
      </c>
      <c r="V925" s="91" t="s">
        <v>558</v>
      </c>
      <c r="W925" s="95" t="s">
        <v>101</v>
      </c>
      <c r="X925" s="91">
        <v>0</v>
      </c>
    </row>
    <row r="926" spans="1:24" ht="57">
      <c r="A926" s="26">
        <v>913</v>
      </c>
      <c r="B926" s="54" t="s">
        <v>321</v>
      </c>
      <c r="C926" s="89" t="s">
        <v>941</v>
      </c>
      <c r="D926" s="89" t="s">
        <v>35</v>
      </c>
      <c r="E926" s="89" t="s">
        <v>35</v>
      </c>
      <c r="F926" s="90" t="s">
        <v>211</v>
      </c>
      <c r="G926" s="91" t="s">
        <v>218</v>
      </c>
      <c r="H926" s="83" t="s">
        <v>241</v>
      </c>
      <c r="I926" s="62" t="s">
        <v>1961</v>
      </c>
      <c r="J926" s="62" t="s">
        <v>1961</v>
      </c>
      <c r="K926" s="62" t="s">
        <v>1961</v>
      </c>
      <c r="L926" s="62" t="s">
        <v>1961</v>
      </c>
      <c r="M926" s="90" t="s">
        <v>326</v>
      </c>
      <c r="N926" s="91" t="s">
        <v>235</v>
      </c>
      <c r="O926" s="91" t="s">
        <v>120</v>
      </c>
      <c r="P926" s="57">
        <v>5</v>
      </c>
      <c r="Q926" s="57">
        <v>87</v>
      </c>
      <c r="R926" s="57">
        <f t="shared" si="126"/>
        <v>435</v>
      </c>
      <c r="S926" s="57">
        <f t="shared" si="124"/>
        <v>465.45000000000005</v>
      </c>
      <c r="T926" s="57">
        <f t="shared" si="125"/>
        <v>498.03150000000005</v>
      </c>
      <c r="U926" s="89" t="s">
        <v>1972</v>
      </c>
      <c r="V926" s="91" t="s">
        <v>558</v>
      </c>
      <c r="W926" s="95" t="s">
        <v>101</v>
      </c>
      <c r="X926" s="91">
        <v>0</v>
      </c>
    </row>
    <row r="927" spans="1:24" ht="57">
      <c r="A927" s="26">
        <v>914</v>
      </c>
      <c r="B927" s="54" t="s">
        <v>321</v>
      </c>
      <c r="C927" s="89" t="s">
        <v>941</v>
      </c>
      <c r="D927" s="89" t="s">
        <v>35</v>
      </c>
      <c r="E927" s="89" t="s">
        <v>35</v>
      </c>
      <c r="F927" s="90" t="s">
        <v>211</v>
      </c>
      <c r="G927" s="91" t="s">
        <v>218</v>
      </c>
      <c r="H927" s="83" t="s">
        <v>241</v>
      </c>
      <c r="I927" s="62" t="s">
        <v>1962</v>
      </c>
      <c r="J927" s="62" t="s">
        <v>1962</v>
      </c>
      <c r="K927" s="62" t="s">
        <v>1962</v>
      </c>
      <c r="L927" s="62" t="s">
        <v>1962</v>
      </c>
      <c r="M927" s="90" t="s">
        <v>326</v>
      </c>
      <c r="N927" s="91" t="s">
        <v>235</v>
      </c>
      <c r="O927" s="91" t="s">
        <v>145</v>
      </c>
      <c r="P927" s="57">
        <v>15</v>
      </c>
      <c r="Q927" s="57">
        <v>270</v>
      </c>
      <c r="R927" s="57">
        <f t="shared" si="126"/>
        <v>4050</v>
      </c>
      <c r="S927" s="57">
        <f t="shared" si="124"/>
        <v>4333.5</v>
      </c>
      <c r="T927" s="57">
        <f t="shared" si="125"/>
        <v>4636.8450000000003</v>
      </c>
      <c r="U927" s="89" t="s">
        <v>1972</v>
      </c>
      <c r="V927" s="91" t="s">
        <v>558</v>
      </c>
      <c r="W927" s="95" t="s">
        <v>101</v>
      </c>
      <c r="X927" s="91">
        <v>0</v>
      </c>
    </row>
    <row r="928" spans="1:24" ht="57">
      <c r="A928" s="26">
        <v>915</v>
      </c>
      <c r="B928" s="54" t="s">
        <v>321</v>
      </c>
      <c r="C928" s="89" t="s">
        <v>941</v>
      </c>
      <c r="D928" s="89" t="s">
        <v>35</v>
      </c>
      <c r="E928" s="89" t="s">
        <v>35</v>
      </c>
      <c r="F928" s="90" t="s">
        <v>211</v>
      </c>
      <c r="G928" s="91" t="s">
        <v>218</v>
      </c>
      <c r="H928" s="83" t="s">
        <v>241</v>
      </c>
      <c r="I928" s="62" t="s">
        <v>1963</v>
      </c>
      <c r="J928" s="62" t="s">
        <v>1963</v>
      </c>
      <c r="K928" s="62" t="s">
        <v>1963</v>
      </c>
      <c r="L928" s="62" t="s">
        <v>1963</v>
      </c>
      <c r="M928" s="90" t="s">
        <v>326</v>
      </c>
      <c r="N928" s="91" t="s">
        <v>235</v>
      </c>
      <c r="O928" s="91" t="s">
        <v>145</v>
      </c>
      <c r="P928" s="57">
        <v>15</v>
      </c>
      <c r="Q928" s="57">
        <v>310</v>
      </c>
      <c r="R928" s="57">
        <f t="shared" si="126"/>
        <v>4650</v>
      </c>
      <c r="S928" s="57">
        <f t="shared" si="124"/>
        <v>4975.5</v>
      </c>
      <c r="T928" s="57">
        <f t="shared" si="125"/>
        <v>5323.7849999999999</v>
      </c>
      <c r="U928" s="89" t="s">
        <v>1972</v>
      </c>
      <c r="V928" s="91" t="s">
        <v>558</v>
      </c>
      <c r="W928" s="95" t="s">
        <v>101</v>
      </c>
      <c r="X928" s="91">
        <v>0</v>
      </c>
    </row>
    <row r="929" spans="1:24" ht="57">
      <c r="A929" s="26">
        <v>916</v>
      </c>
      <c r="B929" s="54" t="s">
        <v>321</v>
      </c>
      <c r="C929" s="89" t="s">
        <v>941</v>
      </c>
      <c r="D929" s="89" t="s">
        <v>35</v>
      </c>
      <c r="E929" s="89" t="s">
        <v>35</v>
      </c>
      <c r="F929" s="90" t="s">
        <v>211</v>
      </c>
      <c r="G929" s="91" t="s">
        <v>218</v>
      </c>
      <c r="H929" s="83" t="s">
        <v>241</v>
      </c>
      <c r="I929" s="62" t="s">
        <v>1964</v>
      </c>
      <c r="J929" s="62" t="s">
        <v>1964</v>
      </c>
      <c r="K929" s="62" t="s">
        <v>1964</v>
      </c>
      <c r="L929" s="62" t="s">
        <v>1964</v>
      </c>
      <c r="M929" s="90" t="s">
        <v>326</v>
      </c>
      <c r="N929" s="91" t="s">
        <v>235</v>
      </c>
      <c r="O929" s="91" t="s">
        <v>120</v>
      </c>
      <c r="P929" s="57">
        <v>20</v>
      </c>
      <c r="Q929" s="57">
        <v>1350</v>
      </c>
      <c r="R929" s="57">
        <f t="shared" si="126"/>
        <v>27000</v>
      </c>
      <c r="S929" s="57">
        <f t="shared" si="124"/>
        <v>28890</v>
      </c>
      <c r="T929" s="57">
        <f t="shared" si="125"/>
        <v>30912.300000000003</v>
      </c>
      <c r="U929" s="89" t="s">
        <v>1972</v>
      </c>
      <c r="V929" s="91" t="s">
        <v>558</v>
      </c>
      <c r="W929" s="95" t="s">
        <v>101</v>
      </c>
      <c r="X929" s="91">
        <v>0</v>
      </c>
    </row>
    <row r="930" spans="1:24" ht="57">
      <c r="A930" s="26">
        <v>917</v>
      </c>
      <c r="B930" s="54" t="s">
        <v>321</v>
      </c>
      <c r="C930" s="89" t="s">
        <v>941</v>
      </c>
      <c r="D930" s="89" t="s">
        <v>35</v>
      </c>
      <c r="E930" s="89" t="s">
        <v>35</v>
      </c>
      <c r="F930" s="90" t="s">
        <v>211</v>
      </c>
      <c r="G930" s="91" t="s">
        <v>218</v>
      </c>
      <c r="H930" s="83" t="s">
        <v>241</v>
      </c>
      <c r="I930" s="62" t="s">
        <v>1965</v>
      </c>
      <c r="J930" s="62" t="s">
        <v>1965</v>
      </c>
      <c r="K930" s="62" t="s">
        <v>1965</v>
      </c>
      <c r="L930" s="62" t="s">
        <v>1965</v>
      </c>
      <c r="M930" s="90" t="s">
        <v>326</v>
      </c>
      <c r="N930" s="91" t="s">
        <v>235</v>
      </c>
      <c r="O930" s="91" t="s">
        <v>120</v>
      </c>
      <c r="P930" s="57">
        <v>3</v>
      </c>
      <c r="Q930" s="57">
        <v>1200</v>
      </c>
      <c r="R930" s="57">
        <f t="shared" si="126"/>
        <v>3600</v>
      </c>
      <c r="S930" s="57">
        <f t="shared" si="124"/>
        <v>3852</v>
      </c>
      <c r="T930" s="57">
        <f t="shared" si="125"/>
        <v>4121.6400000000003</v>
      </c>
      <c r="U930" s="89" t="s">
        <v>1972</v>
      </c>
      <c r="V930" s="91" t="s">
        <v>558</v>
      </c>
      <c r="W930" s="95" t="s">
        <v>101</v>
      </c>
      <c r="X930" s="91">
        <v>0</v>
      </c>
    </row>
    <row r="931" spans="1:24" ht="57">
      <c r="A931" s="26">
        <v>918</v>
      </c>
      <c r="B931" s="54" t="s">
        <v>321</v>
      </c>
      <c r="C931" s="89" t="s">
        <v>941</v>
      </c>
      <c r="D931" s="89" t="s">
        <v>35</v>
      </c>
      <c r="E931" s="89" t="s">
        <v>35</v>
      </c>
      <c r="F931" s="90" t="s">
        <v>211</v>
      </c>
      <c r="G931" s="91" t="s">
        <v>218</v>
      </c>
      <c r="H931" s="83" t="s">
        <v>241</v>
      </c>
      <c r="I931" s="62" t="s">
        <v>1966</v>
      </c>
      <c r="J931" s="62" t="s">
        <v>1966</v>
      </c>
      <c r="K931" s="62" t="s">
        <v>1966</v>
      </c>
      <c r="L931" s="62" t="s">
        <v>1966</v>
      </c>
      <c r="M931" s="90" t="s">
        <v>326</v>
      </c>
      <c r="N931" s="91" t="s">
        <v>235</v>
      </c>
      <c r="O931" s="91" t="s">
        <v>120</v>
      </c>
      <c r="P931" s="57">
        <v>15</v>
      </c>
      <c r="Q931" s="57">
        <v>620</v>
      </c>
      <c r="R931" s="57">
        <f t="shared" si="126"/>
        <v>9300</v>
      </c>
      <c r="S931" s="57">
        <f t="shared" si="124"/>
        <v>9951</v>
      </c>
      <c r="T931" s="57">
        <f t="shared" si="125"/>
        <v>10647.57</v>
      </c>
      <c r="U931" s="89" t="s">
        <v>1972</v>
      </c>
      <c r="V931" s="91" t="s">
        <v>558</v>
      </c>
      <c r="W931" s="95" t="s">
        <v>101</v>
      </c>
      <c r="X931" s="91">
        <v>0</v>
      </c>
    </row>
    <row r="932" spans="1:24" ht="57">
      <c r="A932" s="26">
        <v>919</v>
      </c>
      <c r="B932" s="54" t="s">
        <v>321</v>
      </c>
      <c r="C932" s="89" t="s">
        <v>941</v>
      </c>
      <c r="D932" s="89" t="s">
        <v>35</v>
      </c>
      <c r="E932" s="89" t="s">
        <v>35</v>
      </c>
      <c r="F932" s="90" t="s">
        <v>211</v>
      </c>
      <c r="G932" s="91" t="s">
        <v>218</v>
      </c>
      <c r="H932" s="83" t="s">
        <v>241</v>
      </c>
      <c r="I932" s="62" t="s">
        <v>1967</v>
      </c>
      <c r="J932" s="62" t="s">
        <v>1967</v>
      </c>
      <c r="K932" s="62" t="s">
        <v>1967</v>
      </c>
      <c r="L932" s="62" t="s">
        <v>1967</v>
      </c>
      <c r="M932" s="90" t="s">
        <v>326</v>
      </c>
      <c r="N932" s="91" t="s">
        <v>235</v>
      </c>
      <c r="O932" s="91" t="s">
        <v>145</v>
      </c>
      <c r="P932" s="57">
        <v>3</v>
      </c>
      <c r="Q932" s="57">
        <v>1550</v>
      </c>
      <c r="R932" s="57">
        <f t="shared" si="126"/>
        <v>4650</v>
      </c>
      <c r="S932" s="57">
        <f t="shared" si="124"/>
        <v>4975.5</v>
      </c>
      <c r="T932" s="57">
        <f t="shared" si="125"/>
        <v>5323.7849999999999</v>
      </c>
      <c r="U932" s="89" t="s">
        <v>1972</v>
      </c>
      <c r="V932" s="91" t="s">
        <v>558</v>
      </c>
      <c r="W932" s="95" t="s">
        <v>101</v>
      </c>
      <c r="X932" s="91">
        <v>0</v>
      </c>
    </row>
    <row r="933" spans="1:24" ht="57">
      <c r="A933" s="26">
        <v>920</v>
      </c>
      <c r="B933" s="54" t="s">
        <v>321</v>
      </c>
      <c r="C933" s="89" t="s">
        <v>941</v>
      </c>
      <c r="D933" s="89" t="s">
        <v>35</v>
      </c>
      <c r="E933" s="89" t="s">
        <v>35</v>
      </c>
      <c r="F933" s="90" t="s">
        <v>211</v>
      </c>
      <c r="G933" s="91" t="s">
        <v>218</v>
      </c>
      <c r="H933" s="83" t="s">
        <v>241</v>
      </c>
      <c r="I933" s="62" t="s">
        <v>1968</v>
      </c>
      <c r="J933" s="62" t="s">
        <v>1968</v>
      </c>
      <c r="K933" s="62" t="s">
        <v>1968</v>
      </c>
      <c r="L933" s="62" t="s">
        <v>1968</v>
      </c>
      <c r="M933" s="90" t="s">
        <v>326</v>
      </c>
      <c r="N933" s="91" t="s">
        <v>235</v>
      </c>
      <c r="O933" s="91" t="s">
        <v>145</v>
      </c>
      <c r="P933" s="57">
        <v>3</v>
      </c>
      <c r="Q933" s="57">
        <v>1695</v>
      </c>
      <c r="R933" s="57">
        <f t="shared" si="126"/>
        <v>5085</v>
      </c>
      <c r="S933" s="57">
        <f t="shared" si="124"/>
        <v>5440.9500000000007</v>
      </c>
      <c r="T933" s="57">
        <f t="shared" si="125"/>
        <v>5821.8165000000008</v>
      </c>
      <c r="U933" s="89" t="s">
        <v>1972</v>
      </c>
      <c r="V933" s="91" t="s">
        <v>558</v>
      </c>
      <c r="W933" s="95" t="s">
        <v>101</v>
      </c>
      <c r="X933" s="91">
        <v>0</v>
      </c>
    </row>
    <row r="934" spans="1:24" ht="57">
      <c r="A934" s="26">
        <v>921</v>
      </c>
      <c r="B934" s="54" t="s">
        <v>321</v>
      </c>
      <c r="C934" s="89" t="s">
        <v>941</v>
      </c>
      <c r="D934" s="89" t="s">
        <v>35</v>
      </c>
      <c r="E934" s="89" t="s">
        <v>35</v>
      </c>
      <c r="F934" s="90" t="s">
        <v>211</v>
      </c>
      <c r="G934" s="91" t="s">
        <v>218</v>
      </c>
      <c r="H934" s="83" t="s">
        <v>241</v>
      </c>
      <c r="I934" s="62" t="s">
        <v>1969</v>
      </c>
      <c r="J934" s="62" t="s">
        <v>1969</v>
      </c>
      <c r="K934" s="62" t="s">
        <v>1969</v>
      </c>
      <c r="L934" s="62" t="s">
        <v>1969</v>
      </c>
      <c r="M934" s="90" t="s">
        <v>326</v>
      </c>
      <c r="N934" s="91" t="s">
        <v>235</v>
      </c>
      <c r="O934" s="91" t="s">
        <v>120</v>
      </c>
      <c r="P934" s="57">
        <v>5</v>
      </c>
      <c r="Q934" s="57">
        <v>468</v>
      </c>
      <c r="R934" s="57">
        <f t="shared" si="126"/>
        <v>2340</v>
      </c>
      <c r="S934" s="57">
        <f t="shared" si="124"/>
        <v>2503.8000000000002</v>
      </c>
      <c r="T934" s="57">
        <f t="shared" si="125"/>
        <v>2679.0660000000003</v>
      </c>
      <c r="U934" s="89" t="s">
        <v>156</v>
      </c>
      <c r="V934" s="91" t="s">
        <v>991</v>
      </c>
      <c r="W934" s="95" t="s">
        <v>101</v>
      </c>
      <c r="X934" s="91">
        <v>0</v>
      </c>
    </row>
    <row r="935" spans="1:24" ht="57">
      <c r="A935" s="26">
        <v>922</v>
      </c>
      <c r="B935" s="54" t="s">
        <v>321</v>
      </c>
      <c r="C935" s="89" t="s">
        <v>941</v>
      </c>
      <c r="D935" s="89" t="s">
        <v>35</v>
      </c>
      <c r="E935" s="89" t="s">
        <v>35</v>
      </c>
      <c r="F935" s="90" t="s">
        <v>211</v>
      </c>
      <c r="G935" s="91" t="s">
        <v>218</v>
      </c>
      <c r="H935" s="83" t="s">
        <v>241</v>
      </c>
      <c r="I935" s="62" t="s">
        <v>1970</v>
      </c>
      <c r="J935" s="62" t="s">
        <v>1970</v>
      </c>
      <c r="K935" s="62" t="s">
        <v>1970</v>
      </c>
      <c r="L935" s="62" t="s">
        <v>1970</v>
      </c>
      <c r="M935" s="90" t="s">
        <v>326</v>
      </c>
      <c r="N935" s="91" t="s">
        <v>235</v>
      </c>
      <c r="O935" s="91" t="s">
        <v>120</v>
      </c>
      <c r="P935" s="57">
        <v>10</v>
      </c>
      <c r="Q935" s="57">
        <v>1347</v>
      </c>
      <c r="R935" s="57">
        <f t="shared" si="126"/>
        <v>13470</v>
      </c>
      <c r="S935" s="57">
        <f t="shared" si="124"/>
        <v>14412.900000000001</v>
      </c>
      <c r="T935" s="57">
        <f t="shared" si="125"/>
        <v>15421.803000000002</v>
      </c>
      <c r="U935" s="89" t="s">
        <v>1972</v>
      </c>
      <c r="V935" s="91" t="s">
        <v>558</v>
      </c>
      <c r="W935" s="95" t="s">
        <v>101</v>
      </c>
      <c r="X935" s="91">
        <v>0</v>
      </c>
    </row>
    <row r="936" spans="1:24" ht="57">
      <c r="A936" s="26">
        <v>923</v>
      </c>
      <c r="B936" s="54" t="s">
        <v>321</v>
      </c>
      <c r="C936" s="89" t="s">
        <v>941</v>
      </c>
      <c r="D936" s="89" t="s">
        <v>35</v>
      </c>
      <c r="E936" s="89" t="s">
        <v>35</v>
      </c>
      <c r="F936" s="90" t="s">
        <v>211</v>
      </c>
      <c r="G936" s="91" t="s">
        <v>218</v>
      </c>
      <c r="H936" s="83" t="s">
        <v>241</v>
      </c>
      <c r="I936" s="62" t="s">
        <v>2013</v>
      </c>
      <c r="J936" s="62" t="s">
        <v>2013</v>
      </c>
      <c r="K936" s="62" t="s">
        <v>2013</v>
      </c>
      <c r="L936" s="62" t="s">
        <v>2013</v>
      </c>
      <c r="M936" s="90" t="s">
        <v>326</v>
      </c>
      <c r="N936" s="91" t="s">
        <v>235</v>
      </c>
      <c r="O936" s="91" t="s">
        <v>120</v>
      </c>
      <c r="P936" s="57">
        <v>7</v>
      </c>
      <c r="Q936" s="57">
        <v>19845</v>
      </c>
      <c r="R936" s="57">
        <f t="shared" si="126"/>
        <v>138915</v>
      </c>
      <c r="S936" s="57">
        <f t="shared" si="124"/>
        <v>148639.05000000002</v>
      </c>
      <c r="T936" s="57">
        <f t="shared" ref="T936:T944" si="127">S936*1.07</f>
        <v>159043.78350000002</v>
      </c>
      <c r="U936" s="89" t="s">
        <v>1819</v>
      </c>
      <c r="V936" s="91" t="s">
        <v>533</v>
      </c>
      <c r="W936" s="95" t="s">
        <v>101</v>
      </c>
      <c r="X936" s="91">
        <v>0</v>
      </c>
    </row>
    <row r="937" spans="1:24" ht="57">
      <c r="A937" s="26">
        <v>924</v>
      </c>
      <c r="B937" s="54" t="s">
        <v>321</v>
      </c>
      <c r="C937" s="89" t="s">
        <v>941</v>
      </c>
      <c r="D937" s="89" t="s">
        <v>35</v>
      </c>
      <c r="E937" s="89" t="s">
        <v>35</v>
      </c>
      <c r="F937" s="90" t="s">
        <v>211</v>
      </c>
      <c r="G937" s="91" t="s">
        <v>218</v>
      </c>
      <c r="H937" s="83" t="s">
        <v>241</v>
      </c>
      <c r="I937" s="62" t="s">
        <v>2014</v>
      </c>
      <c r="J937" s="62" t="s">
        <v>2014</v>
      </c>
      <c r="K937" s="62" t="s">
        <v>2014</v>
      </c>
      <c r="L937" s="62" t="s">
        <v>2014</v>
      </c>
      <c r="M937" s="90" t="s">
        <v>326</v>
      </c>
      <c r="N937" s="91" t="s">
        <v>235</v>
      </c>
      <c r="O937" s="91" t="s">
        <v>120</v>
      </c>
      <c r="P937" s="57">
        <v>17</v>
      </c>
      <c r="Q937" s="57">
        <v>730</v>
      </c>
      <c r="R937" s="57">
        <f t="shared" si="126"/>
        <v>12410</v>
      </c>
      <c r="S937" s="57">
        <f t="shared" ref="S937:S944" si="128">R937*1.07</f>
        <v>13278.7</v>
      </c>
      <c r="T937" s="57">
        <f t="shared" si="127"/>
        <v>14208.209000000001</v>
      </c>
      <c r="U937" s="89" t="s">
        <v>1819</v>
      </c>
      <c r="V937" s="91" t="s">
        <v>533</v>
      </c>
      <c r="W937" s="95" t="s">
        <v>101</v>
      </c>
      <c r="X937" s="91">
        <v>0</v>
      </c>
    </row>
    <row r="938" spans="1:24" ht="57">
      <c r="A938" s="26"/>
      <c r="B938" s="54" t="s">
        <v>321</v>
      </c>
      <c r="C938" s="89" t="s">
        <v>941</v>
      </c>
      <c r="D938" s="89" t="s">
        <v>35</v>
      </c>
      <c r="E938" s="89" t="s">
        <v>35</v>
      </c>
      <c r="F938" s="90" t="s">
        <v>211</v>
      </c>
      <c r="G938" s="91" t="s">
        <v>218</v>
      </c>
      <c r="H938" s="142" t="s">
        <v>241</v>
      </c>
      <c r="I938" s="118" t="s">
        <v>2096</v>
      </c>
      <c r="J938" s="118" t="s">
        <v>2096</v>
      </c>
      <c r="K938" s="118" t="s">
        <v>2096</v>
      </c>
      <c r="L938" s="118" t="s">
        <v>2096</v>
      </c>
      <c r="M938" s="143" t="s">
        <v>326</v>
      </c>
      <c r="N938" s="91" t="s">
        <v>235</v>
      </c>
      <c r="O938" s="144" t="s">
        <v>120</v>
      </c>
      <c r="P938" s="145">
        <v>30</v>
      </c>
      <c r="Q938" s="145">
        <v>12</v>
      </c>
      <c r="R938" s="145">
        <f t="shared" si="126"/>
        <v>360</v>
      </c>
      <c r="S938" s="145">
        <f t="shared" si="128"/>
        <v>385.20000000000005</v>
      </c>
      <c r="T938" s="145">
        <f t="shared" si="127"/>
        <v>412.1640000000001</v>
      </c>
      <c r="U938" s="146" t="s">
        <v>159</v>
      </c>
      <c r="V938" s="144" t="s">
        <v>990</v>
      </c>
      <c r="W938" s="95" t="s">
        <v>101</v>
      </c>
      <c r="X938" s="144">
        <v>0</v>
      </c>
    </row>
    <row r="939" spans="1:24" ht="57">
      <c r="A939" s="26"/>
      <c r="B939" s="54" t="s">
        <v>321</v>
      </c>
      <c r="C939" s="89" t="s">
        <v>941</v>
      </c>
      <c r="D939" s="89" t="s">
        <v>35</v>
      </c>
      <c r="E939" s="89" t="s">
        <v>35</v>
      </c>
      <c r="F939" s="90" t="s">
        <v>211</v>
      </c>
      <c r="G939" s="91" t="s">
        <v>218</v>
      </c>
      <c r="H939" s="142" t="s">
        <v>241</v>
      </c>
      <c r="I939" s="118" t="s">
        <v>2097</v>
      </c>
      <c r="J939" s="118" t="s">
        <v>2097</v>
      </c>
      <c r="K939" s="118" t="s">
        <v>2097</v>
      </c>
      <c r="L939" s="118" t="s">
        <v>2097</v>
      </c>
      <c r="M939" s="143" t="s">
        <v>326</v>
      </c>
      <c r="N939" s="91" t="s">
        <v>235</v>
      </c>
      <c r="O939" s="144" t="s">
        <v>149</v>
      </c>
      <c r="P939" s="145">
        <v>10</v>
      </c>
      <c r="Q939" s="145">
        <v>35</v>
      </c>
      <c r="R939" s="145">
        <f t="shared" si="126"/>
        <v>350</v>
      </c>
      <c r="S939" s="145">
        <f t="shared" si="128"/>
        <v>374.5</v>
      </c>
      <c r="T939" s="145">
        <f t="shared" si="127"/>
        <v>400.71500000000003</v>
      </c>
      <c r="U939" s="146" t="s">
        <v>159</v>
      </c>
      <c r="V939" s="144" t="s">
        <v>990</v>
      </c>
      <c r="W939" s="95" t="s">
        <v>101</v>
      </c>
      <c r="X939" s="144">
        <v>0</v>
      </c>
    </row>
    <row r="940" spans="1:24" ht="57">
      <c r="A940" s="26"/>
      <c r="B940" s="54" t="s">
        <v>321</v>
      </c>
      <c r="C940" s="89" t="s">
        <v>941</v>
      </c>
      <c r="D940" s="89" t="s">
        <v>35</v>
      </c>
      <c r="E940" s="89" t="s">
        <v>35</v>
      </c>
      <c r="F940" s="90" t="s">
        <v>211</v>
      </c>
      <c r="G940" s="91" t="s">
        <v>218</v>
      </c>
      <c r="H940" s="142" t="s">
        <v>241</v>
      </c>
      <c r="I940" s="118" t="s">
        <v>2098</v>
      </c>
      <c r="J940" s="118" t="s">
        <v>2098</v>
      </c>
      <c r="K940" s="118" t="s">
        <v>2098</v>
      </c>
      <c r="L940" s="118" t="s">
        <v>2098</v>
      </c>
      <c r="M940" s="143" t="s">
        <v>326</v>
      </c>
      <c r="N940" s="91" t="s">
        <v>235</v>
      </c>
      <c r="O940" s="144" t="s">
        <v>149</v>
      </c>
      <c r="P940" s="145">
        <v>150</v>
      </c>
      <c r="Q940" s="145">
        <v>61</v>
      </c>
      <c r="R940" s="145">
        <f t="shared" si="126"/>
        <v>9150</v>
      </c>
      <c r="S940" s="145">
        <f t="shared" si="128"/>
        <v>9790.5</v>
      </c>
      <c r="T940" s="145">
        <f t="shared" si="127"/>
        <v>10475.835000000001</v>
      </c>
      <c r="U940" s="146" t="s">
        <v>159</v>
      </c>
      <c r="V940" s="144" t="s">
        <v>990</v>
      </c>
      <c r="W940" s="95" t="s">
        <v>101</v>
      </c>
      <c r="X940" s="144">
        <v>0</v>
      </c>
    </row>
    <row r="941" spans="1:24" ht="57">
      <c r="A941" s="26"/>
      <c r="B941" s="54" t="s">
        <v>321</v>
      </c>
      <c r="C941" s="89" t="s">
        <v>941</v>
      </c>
      <c r="D941" s="89" t="s">
        <v>35</v>
      </c>
      <c r="E941" s="89" t="s">
        <v>35</v>
      </c>
      <c r="F941" s="90" t="s">
        <v>211</v>
      </c>
      <c r="G941" s="91" t="s">
        <v>218</v>
      </c>
      <c r="H941" s="142" t="s">
        <v>241</v>
      </c>
      <c r="I941" s="118" t="s">
        <v>1146</v>
      </c>
      <c r="J941" s="118" t="s">
        <v>1146</v>
      </c>
      <c r="K941" s="118" t="s">
        <v>1146</v>
      </c>
      <c r="L941" s="118" t="s">
        <v>1146</v>
      </c>
      <c r="M941" s="143" t="s">
        <v>326</v>
      </c>
      <c r="N941" s="91" t="s">
        <v>235</v>
      </c>
      <c r="O941" s="144" t="s">
        <v>149</v>
      </c>
      <c r="P941" s="145">
        <v>16</v>
      </c>
      <c r="Q941" s="145">
        <v>340</v>
      </c>
      <c r="R941" s="145">
        <f t="shared" si="126"/>
        <v>5440</v>
      </c>
      <c r="S941" s="145">
        <f t="shared" si="128"/>
        <v>5820.8</v>
      </c>
      <c r="T941" s="145">
        <f t="shared" si="127"/>
        <v>6228.2560000000003</v>
      </c>
      <c r="U941" s="146" t="s">
        <v>159</v>
      </c>
      <c r="V941" s="144" t="s">
        <v>990</v>
      </c>
      <c r="W941" s="95" t="s">
        <v>101</v>
      </c>
      <c r="X941" s="144">
        <v>0</v>
      </c>
    </row>
    <row r="942" spans="1:24" ht="57">
      <c r="A942" s="26"/>
      <c r="B942" s="54" t="s">
        <v>321</v>
      </c>
      <c r="C942" s="89" t="s">
        <v>941</v>
      </c>
      <c r="D942" s="89" t="s">
        <v>35</v>
      </c>
      <c r="E942" s="89" t="s">
        <v>35</v>
      </c>
      <c r="F942" s="90" t="s">
        <v>211</v>
      </c>
      <c r="G942" s="91" t="s">
        <v>218</v>
      </c>
      <c r="H942" s="142" t="s">
        <v>241</v>
      </c>
      <c r="I942" s="118" t="s">
        <v>1763</v>
      </c>
      <c r="J942" s="118" t="s">
        <v>1763</v>
      </c>
      <c r="K942" s="118" t="s">
        <v>1763</v>
      </c>
      <c r="L942" s="118" t="s">
        <v>1763</v>
      </c>
      <c r="M942" s="143" t="s">
        <v>326</v>
      </c>
      <c r="N942" s="91" t="s">
        <v>235</v>
      </c>
      <c r="O942" s="144" t="s">
        <v>149</v>
      </c>
      <c r="P942" s="145">
        <v>20</v>
      </c>
      <c r="Q942" s="145">
        <v>45</v>
      </c>
      <c r="R942" s="145">
        <f t="shared" si="126"/>
        <v>900</v>
      </c>
      <c r="S942" s="145">
        <f t="shared" si="128"/>
        <v>963</v>
      </c>
      <c r="T942" s="145">
        <f t="shared" si="127"/>
        <v>1030.4100000000001</v>
      </c>
      <c r="U942" s="146" t="s">
        <v>159</v>
      </c>
      <c r="V942" s="144" t="s">
        <v>990</v>
      </c>
      <c r="W942" s="95" t="s">
        <v>101</v>
      </c>
      <c r="X942" s="144">
        <v>0</v>
      </c>
    </row>
    <row r="943" spans="1:24" ht="57">
      <c r="A943" s="26"/>
      <c r="B943" s="54" t="s">
        <v>321</v>
      </c>
      <c r="C943" s="89" t="s">
        <v>941</v>
      </c>
      <c r="D943" s="89" t="s">
        <v>35</v>
      </c>
      <c r="E943" s="89" t="s">
        <v>35</v>
      </c>
      <c r="F943" s="90" t="s">
        <v>211</v>
      </c>
      <c r="G943" s="91" t="s">
        <v>218</v>
      </c>
      <c r="H943" s="142" t="s">
        <v>241</v>
      </c>
      <c r="I943" s="118" t="s">
        <v>2099</v>
      </c>
      <c r="J943" s="118" t="s">
        <v>2099</v>
      </c>
      <c r="K943" s="118" t="s">
        <v>2099</v>
      </c>
      <c r="L943" s="118" t="s">
        <v>2099</v>
      </c>
      <c r="M943" s="143" t="s">
        <v>326</v>
      </c>
      <c r="N943" s="91" t="s">
        <v>235</v>
      </c>
      <c r="O943" s="144" t="s">
        <v>149</v>
      </c>
      <c r="P943" s="145">
        <v>20</v>
      </c>
      <c r="Q943" s="145">
        <v>40</v>
      </c>
      <c r="R943" s="145">
        <f t="shared" si="126"/>
        <v>800</v>
      </c>
      <c r="S943" s="145">
        <f t="shared" si="128"/>
        <v>856</v>
      </c>
      <c r="T943" s="145">
        <f t="shared" si="127"/>
        <v>915.92000000000007</v>
      </c>
      <c r="U943" s="146" t="s">
        <v>159</v>
      </c>
      <c r="V943" s="144" t="s">
        <v>990</v>
      </c>
      <c r="W943" s="95" t="s">
        <v>101</v>
      </c>
      <c r="X943" s="144">
        <v>0</v>
      </c>
    </row>
    <row r="944" spans="1:24" ht="57">
      <c r="A944" s="26"/>
      <c r="B944" s="54" t="s">
        <v>321</v>
      </c>
      <c r="C944" s="89" t="s">
        <v>941</v>
      </c>
      <c r="D944" s="89" t="s">
        <v>35</v>
      </c>
      <c r="E944" s="89" t="s">
        <v>35</v>
      </c>
      <c r="F944" s="90" t="s">
        <v>211</v>
      </c>
      <c r="G944" s="91" t="s">
        <v>218</v>
      </c>
      <c r="H944" s="142" t="s">
        <v>241</v>
      </c>
      <c r="I944" s="118" t="s">
        <v>1102</v>
      </c>
      <c r="J944" s="118" t="s">
        <v>1102</v>
      </c>
      <c r="K944" s="118" t="s">
        <v>1102</v>
      </c>
      <c r="L944" s="118" t="s">
        <v>1102</v>
      </c>
      <c r="M944" s="143" t="s">
        <v>326</v>
      </c>
      <c r="N944" s="91" t="s">
        <v>235</v>
      </c>
      <c r="O944" s="144" t="s">
        <v>149</v>
      </c>
      <c r="P944" s="145">
        <v>9</v>
      </c>
      <c r="Q944" s="145">
        <v>1500</v>
      </c>
      <c r="R944" s="145">
        <f t="shared" si="126"/>
        <v>13500</v>
      </c>
      <c r="S944" s="145">
        <f t="shared" si="128"/>
        <v>14445</v>
      </c>
      <c r="T944" s="145">
        <f t="shared" si="127"/>
        <v>15456.150000000001</v>
      </c>
      <c r="U944" s="146" t="s">
        <v>159</v>
      </c>
      <c r="V944" s="144" t="s">
        <v>990</v>
      </c>
      <c r="W944" s="95" t="s">
        <v>101</v>
      </c>
      <c r="X944" s="144">
        <v>0</v>
      </c>
    </row>
    <row r="945" spans="1:24" ht="15.75">
      <c r="A945" s="26">
        <v>925</v>
      </c>
      <c r="B945" s="54"/>
      <c r="C945" s="89"/>
      <c r="D945" s="89"/>
      <c r="E945" s="89"/>
      <c r="F945" s="143"/>
      <c r="G945" s="144"/>
      <c r="H945" s="142"/>
      <c r="I945" s="118"/>
      <c r="J945" s="118"/>
      <c r="K945" s="118"/>
      <c r="L945" s="118"/>
      <c r="M945" s="143"/>
      <c r="N945" s="91"/>
      <c r="O945" s="144"/>
      <c r="P945" s="145"/>
      <c r="Q945" s="145"/>
      <c r="R945" s="145">
        <f>32.4+10951+6945+1699+10730-360-830-11000-350-9150-6880-900-800+1440+13270-13500</f>
        <v>1297.4000000000015</v>
      </c>
      <c r="S945" s="145"/>
      <c r="T945" s="145"/>
      <c r="U945" s="146"/>
      <c r="V945" s="144"/>
      <c r="W945" s="95"/>
      <c r="X945" s="144"/>
    </row>
    <row r="946" spans="1:24" s="174" customFormat="1">
      <c r="A946" s="26">
        <v>926</v>
      </c>
      <c r="B946" s="54"/>
      <c r="C946" s="32"/>
      <c r="D946" s="32"/>
      <c r="F946" s="42"/>
      <c r="G946" s="42"/>
      <c r="H946" s="42"/>
      <c r="I946" s="42"/>
      <c r="J946" s="42"/>
      <c r="K946" s="42"/>
      <c r="L946" s="42"/>
      <c r="M946" s="42"/>
      <c r="N946" s="32"/>
      <c r="O946" s="42"/>
      <c r="P946" s="41"/>
      <c r="Q946" s="41"/>
      <c r="R946" s="178">
        <f>SUM(R617:R945)</f>
        <v>3408440</v>
      </c>
      <c r="S946" s="41"/>
      <c r="T946" s="41"/>
      <c r="U946" s="42"/>
      <c r="V946" s="42"/>
      <c r="W946" s="32"/>
      <c r="X946" s="44"/>
    </row>
    <row r="947" spans="1:24" ht="36">
      <c r="A947" s="26">
        <v>927</v>
      </c>
      <c r="B947" s="54" t="s">
        <v>321</v>
      </c>
      <c r="C947" s="25">
        <v>256</v>
      </c>
      <c r="D947" s="25" t="s">
        <v>35</v>
      </c>
      <c r="E947" s="103" t="s">
        <v>35</v>
      </c>
      <c r="F947" s="42" t="s">
        <v>212</v>
      </c>
      <c r="G947" s="42" t="s">
        <v>218</v>
      </c>
      <c r="H947" s="39" t="s">
        <v>104</v>
      </c>
      <c r="I947" s="40" t="s">
        <v>1472</v>
      </c>
      <c r="J947" s="40" t="s">
        <v>550</v>
      </c>
      <c r="K947" s="40" t="s">
        <v>1472</v>
      </c>
      <c r="L947" s="40" t="s">
        <v>550</v>
      </c>
      <c r="M947" s="42" t="s">
        <v>333</v>
      </c>
      <c r="N947" s="91" t="s">
        <v>237</v>
      </c>
      <c r="O947" s="42" t="s">
        <v>98</v>
      </c>
      <c r="P947" s="41">
        <f>IF(OR(N947="Услуга",N947="Работа"),1," ")</f>
        <v>1</v>
      </c>
      <c r="Q947" s="41">
        <v>106271.34</v>
      </c>
      <c r="R947" s="41">
        <f>P947*Q947</f>
        <v>106271.34</v>
      </c>
      <c r="S947" s="41">
        <f>R947*1.07</f>
        <v>113710.33380000001</v>
      </c>
      <c r="T947" s="41">
        <f>S947*1.07</f>
        <v>121670.05716600001</v>
      </c>
      <c r="U947" s="42" t="s">
        <v>153</v>
      </c>
      <c r="V947" s="42" t="s">
        <v>551</v>
      </c>
      <c r="W947" s="95" t="s">
        <v>101</v>
      </c>
      <c r="X947" s="44">
        <v>100</v>
      </c>
    </row>
    <row r="948" spans="1:24" ht="36">
      <c r="A948" s="26">
        <v>928</v>
      </c>
      <c r="B948" s="54" t="s">
        <v>321</v>
      </c>
      <c r="C948" s="25">
        <v>256</v>
      </c>
      <c r="D948" s="25" t="s">
        <v>35</v>
      </c>
      <c r="E948" s="103" t="s">
        <v>35</v>
      </c>
      <c r="F948" s="32" t="s">
        <v>212</v>
      </c>
      <c r="G948" s="32" t="s">
        <v>218</v>
      </c>
      <c r="H948" s="36" t="s">
        <v>104</v>
      </c>
      <c r="I948" s="40" t="s">
        <v>1472</v>
      </c>
      <c r="J948" s="27" t="s">
        <v>550</v>
      </c>
      <c r="K948" s="40" t="s">
        <v>1472</v>
      </c>
      <c r="L948" s="27" t="s">
        <v>550</v>
      </c>
      <c r="M948" s="32" t="s">
        <v>333</v>
      </c>
      <c r="N948" s="91" t="s">
        <v>237</v>
      </c>
      <c r="O948" s="32" t="s">
        <v>98</v>
      </c>
      <c r="P948" s="28">
        <f>IF(OR(N948="Услуга",N948="Работа"),1," ")</f>
        <v>1</v>
      </c>
      <c r="Q948" s="28">
        <v>165333.04999999999</v>
      </c>
      <c r="R948" s="28">
        <f>P948*Q948</f>
        <v>165333.04999999999</v>
      </c>
      <c r="S948" s="28">
        <f>R948*1.07</f>
        <v>176906.36350000001</v>
      </c>
      <c r="T948" s="28">
        <f t="shared" ref="T948:T954" si="129">S948*1.07</f>
        <v>189289.80894500003</v>
      </c>
      <c r="U948" s="32" t="s">
        <v>159</v>
      </c>
      <c r="V948" s="32" t="s">
        <v>551</v>
      </c>
      <c r="W948" s="95" t="s">
        <v>101</v>
      </c>
      <c r="X948" s="33">
        <v>100</v>
      </c>
    </row>
    <row r="949" spans="1:24">
      <c r="A949" s="26">
        <v>929</v>
      </c>
      <c r="B949" s="54"/>
      <c r="C949" s="32"/>
      <c r="D949" s="32"/>
      <c r="E949" s="13"/>
      <c r="F949" s="32"/>
      <c r="G949" s="32"/>
      <c r="H949" s="36"/>
      <c r="I949" s="27"/>
      <c r="J949" s="27"/>
      <c r="K949" s="27"/>
      <c r="L949" s="27"/>
      <c r="M949" s="32"/>
      <c r="N949" s="32"/>
      <c r="O949" s="32"/>
      <c r="P949" s="28"/>
      <c r="Q949" s="28"/>
      <c r="R949" s="28">
        <f>SUM(R947:R948)</f>
        <v>271604.39</v>
      </c>
      <c r="S949" s="28"/>
      <c r="T949" s="28"/>
      <c r="U949" s="32"/>
      <c r="V949" s="32"/>
      <c r="W949" s="31"/>
      <c r="X949" s="33"/>
    </row>
    <row r="950" spans="1:24" ht="36">
      <c r="A950" s="26">
        <v>930</v>
      </c>
      <c r="B950" s="54" t="s">
        <v>321</v>
      </c>
      <c r="C950" s="25">
        <v>256</v>
      </c>
      <c r="D950" s="25" t="s">
        <v>35</v>
      </c>
      <c r="E950" s="103" t="s">
        <v>35</v>
      </c>
      <c r="F950" s="32" t="s">
        <v>212</v>
      </c>
      <c r="G950" s="32" t="s">
        <v>218</v>
      </c>
      <c r="H950" s="32" t="s">
        <v>391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1" t="s">
        <v>235</v>
      </c>
      <c r="O950" s="32" t="s">
        <v>313</v>
      </c>
      <c r="P950" s="28">
        <v>9770</v>
      </c>
      <c r="Q950" s="28">
        <v>135</v>
      </c>
      <c r="R950" s="28">
        <f>P950*Q950</f>
        <v>1318950</v>
      </c>
      <c r="S950" s="28">
        <f>R950*1.07</f>
        <v>1411276.5</v>
      </c>
      <c r="T950" s="28">
        <f t="shared" si="129"/>
        <v>1510065.855</v>
      </c>
      <c r="U950" s="32" t="s">
        <v>549</v>
      </c>
      <c r="V950" s="32" t="s">
        <v>551</v>
      </c>
      <c r="W950" s="95" t="s">
        <v>101</v>
      </c>
      <c r="X950" s="33">
        <v>0</v>
      </c>
    </row>
    <row r="951" spans="1:24" ht="36">
      <c r="A951" s="26">
        <v>931</v>
      </c>
      <c r="B951" s="54" t="s">
        <v>321</v>
      </c>
      <c r="C951" s="25">
        <v>256</v>
      </c>
      <c r="D951" s="25" t="s">
        <v>35</v>
      </c>
      <c r="E951" s="103" t="s">
        <v>35</v>
      </c>
      <c r="F951" s="32" t="s">
        <v>212</v>
      </c>
      <c r="G951" s="32" t="s">
        <v>218</v>
      </c>
      <c r="H951" s="32" t="s">
        <v>392</v>
      </c>
      <c r="I951" s="32" t="s">
        <v>552</v>
      </c>
      <c r="J951" s="32" t="s">
        <v>1726</v>
      </c>
      <c r="K951" s="32" t="s">
        <v>1725</v>
      </c>
      <c r="L951" s="32" t="s">
        <v>1726</v>
      </c>
      <c r="M951" s="32" t="s">
        <v>326</v>
      </c>
      <c r="N951" s="91" t="s">
        <v>235</v>
      </c>
      <c r="O951" s="32" t="s">
        <v>313</v>
      </c>
      <c r="P951" s="28">
        <v>140</v>
      </c>
      <c r="Q951" s="28">
        <v>130</v>
      </c>
      <c r="R951" s="28">
        <f>P951*Q951</f>
        <v>18200</v>
      </c>
      <c r="S951" s="28">
        <f>R951*1.07</f>
        <v>19474</v>
      </c>
      <c r="T951" s="28">
        <f t="shared" si="129"/>
        <v>20837.18</v>
      </c>
      <c r="U951" s="32" t="s">
        <v>549</v>
      </c>
      <c r="V951" s="32" t="s">
        <v>551</v>
      </c>
      <c r="W951" s="95" t="s">
        <v>101</v>
      </c>
      <c r="X951" s="33">
        <v>0</v>
      </c>
    </row>
    <row r="952" spans="1:24" ht="36">
      <c r="A952" s="26">
        <v>932</v>
      </c>
      <c r="B952" s="54" t="s">
        <v>321</v>
      </c>
      <c r="C952" s="25">
        <v>256</v>
      </c>
      <c r="D952" s="25" t="s">
        <v>35</v>
      </c>
      <c r="E952" s="103" t="s">
        <v>35</v>
      </c>
      <c r="F952" s="32" t="s">
        <v>212</v>
      </c>
      <c r="G952" s="32" t="s">
        <v>218</v>
      </c>
      <c r="H952" s="32" t="s">
        <v>393</v>
      </c>
      <c r="I952" s="32" t="s">
        <v>553</v>
      </c>
      <c r="J952" s="32" t="s">
        <v>554</v>
      </c>
      <c r="K952" s="32" t="s">
        <v>555</v>
      </c>
      <c r="L952" s="32" t="s">
        <v>554</v>
      </c>
      <c r="M952" s="32" t="s">
        <v>326</v>
      </c>
      <c r="N952" s="91" t="s">
        <v>235</v>
      </c>
      <c r="O952" s="32" t="s">
        <v>313</v>
      </c>
      <c r="P952" s="28">
        <v>2000</v>
      </c>
      <c r="Q952" s="28">
        <v>110</v>
      </c>
      <c r="R952" s="28">
        <f>P952*Q952</f>
        <v>220000</v>
      </c>
      <c r="S952" s="28">
        <f>R952*1.07</f>
        <v>235400</v>
      </c>
      <c r="T952" s="28">
        <f t="shared" si="129"/>
        <v>251878.00000000003</v>
      </c>
      <c r="U952" s="32" t="s">
        <v>549</v>
      </c>
      <c r="V952" s="32" t="s">
        <v>551</v>
      </c>
      <c r="W952" s="95" t="s">
        <v>101</v>
      </c>
      <c r="X952" s="33">
        <v>0</v>
      </c>
    </row>
    <row r="953" spans="1:24" ht="36">
      <c r="A953" s="26">
        <v>933</v>
      </c>
      <c r="B953" s="54" t="s">
        <v>321</v>
      </c>
      <c r="C953" s="25">
        <v>256</v>
      </c>
      <c r="D953" s="25" t="s">
        <v>35</v>
      </c>
      <c r="E953" s="103" t="s">
        <v>35</v>
      </c>
      <c r="F953" s="32" t="s">
        <v>212</v>
      </c>
      <c r="G953" s="32" t="s">
        <v>218</v>
      </c>
      <c r="H953" s="32" t="s">
        <v>393</v>
      </c>
      <c r="I953" s="32" t="s">
        <v>1473</v>
      </c>
      <c r="J953" s="32" t="s">
        <v>556</v>
      </c>
      <c r="K953" s="32" t="s">
        <v>557</v>
      </c>
      <c r="L953" s="32" t="s">
        <v>557</v>
      </c>
      <c r="M953" s="32" t="s">
        <v>326</v>
      </c>
      <c r="N953" s="91" t="s">
        <v>235</v>
      </c>
      <c r="O953" s="32" t="s">
        <v>313</v>
      </c>
      <c r="P953" s="28">
        <v>7</v>
      </c>
      <c r="Q953" s="28">
        <v>449</v>
      </c>
      <c r="R953" s="28">
        <f>P953*Q953</f>
        <v>3143</v>
      </c>
      <c r="S953" s="28">
        <f>R953*1.07</f>
        <v>3363.01</v>
      </c>
      <c r="T953" s="28">
        <f t="shared" si="129"/>
        <v>3598.4207000000006</v>
      </c>
      <c r="U953" s="32" t="s">
        <v>549</v>
      </c>
      <c r="V953" s="32" t="s">
        <v>546</v>
      </c>
      <c r="W953" s="95" t="s">
        <v>101</v>
      </c>
      <c r="X953" s="33">
        <v>0</v>
      </c>
    </row>
    <row r="954" spans="1:24" ht="36">
      <c r="A954" s="26">
        <v>934</v>
      </c>
      <c r="B954" s="54" t="s">
        <v>321</v>
      </c>
      <c r="C954" s="25">
        <v>256</v>
      </c>
      <c r="D954" s="25" t="s">
        <v>35</v>
      </c>
      <c r="E954" s="103" t="s">
        <v>35</v>
      </c>
      <c r="F954" s="32" t="s">
        <v>212</v>
      </c>
      <c r="G954" s="32" t="s">
        <v>218</v>
      </c>
      <c r="H954" s="32" t="s">
        <v>393</v>
      </c>
      <c r="I954" s="32" t="s">
        <v>559</v>
      </c>
      <c r="J954" s="32" t="s">
        <v>559</v>
      </c>
      <c r="K954" s="32" t="s">
        <v>560</v>
      </c>
      <c r="L954" s="32" t="s">
        <v>560</v>
      </c>
      <c r="M954" s="32" t="s">
        <v>326</v>
      </c>
      <c r="N954" s="91" t="s">
        <v>235</v>
      </c>
      <c r="O954" s="32" t="s">
        <v>313</v>
      </c>
      <c r="P954" s="28">
        <v>80</v>
      </c>
      <c r="Q954" s="28">
        <v>235</v>
      </c>
      <c r="R954" s="28">
        <f>P954*Q954</f>
        <v>18800</v>
      </c>
      <c r="S954" s="28">
        <f>R954*1.07</f>
        <v>20116</v>
      </c>
      <c r="T954" s="28">
        <f t="shared" si="129"/>
        <v>21524.120000000003</v>
      </c>
      <c r="U954" s="32" t="s">
        <v>549</v>
      </c>
      <c r="V954" s="32" t="s">
        <v>546</v>
      </c>
      <c r="W954" s="95" t="s">
        <v>101</v>
      </c>
      <c r="X954" s="33">
        <v>0</v>
      </c>
    </row>
    <row r="955" spans="1:24">
      <c r="A955" s="26">
        <v>935</v>
      </c>
      <c r="B955" s="54"/>
      <c r="C955" s="32"/>
      <c r="D955" s="32"/>
      <c r="E955" s="13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28"/>
      <c r="Q955" s="28"/>
      <c r="R955" s="28">
        <f>SUM(R950:R954)</f>
        <v>1579093</v>
      </c>
      <c r="S955" s="28"/>
      <c r="T955" s="28"/>
      <c r="U955" s="32"/>
      <c r="V955" s="32"/>
      <c r="W955" s="32"/>
      <c r="X955" s="33"/>
    </row>
    <row r="956" spans="1:24" ht="36">
      <c r="A956" s="26">
        <v>936</v>
      </c>
      <c r="B956" s="54" t="s">
        <v>321</v>
      </c>
      <c r="C956" s="25">
        <v>256</v>
      </c>
      <c r="D956" s="25" t="s">
        <v>35</v>
      </c>
      <c r="E956" s="103" t="s">
        <v>35</v>
      </c>
      <c r="F956" s="32" t="s">
        <v>212</v>
      </c>
      <c r="G956" s="32" t="s">
        <v>218</v>
      </c>
      <c r="H956" s="75" t="s">
        <v>276</v>
      </c>
      <c r="I956" s="32" t="s">
        <v>1474</v>
      </c>
      <c r="J956" s="32" t="s">
        <v>566</v>
      </c>
      <c r="K956" s="55" t="s">
        <v>563</v>
      </c>
      <c r="L956" s="55" t="s">
        <v>563</v>
      </c>
      <c r="M956" s="32" t="s">
        <v>326</v>
      </c>
      <c r="N956" s="91" t="s">
        <v>235</v>
      </c>
      <c r="O956" s="32" t="s">
        <v>145</v>
      </c>
      <c r="P956" s="179">
        <v>8</v>
      </c>
      <c r="Q956" s="179">
        <v>9800</v>
      </c>
      <c r="R956" s="28">
        <f>Q956*P956</f>
        <v>78400</v>
      </c>
      <c r="S956" s="28">
        <f>R956*1.07</f>
        <v>83888</v>
      </c>
      <c r="T956" s="28">
        <f>S956*1.07</f>
        <v>89760.16</v>
      </c>
      <c r="U956" s="32" t="s">
        <v>153</v>
      </c>
      <c r="V956" s="32" t="s">
        <v>558</v>
      </c>
      <c r="W956" s="95" t="s">
        <v>101</v>
      </c>
      <c r="X956" s="33">
        <v>0</v>
      </c>
    </row>
    <row r="957" spans="1:24" ht="36">
      <c r="A957" s="26">
        <v>937</v>
      </c>
      <c r="B957" s="54" t="s">
        <v>321</v>
      </c>
      <c r="C957" s="25">
        <v>256</v>
      </c>
      <c r="D957" s="25" t="s">
        <v>35</v>
      </c>
      <c r="E957" s="103" t="s">
        <v>35</v>
      </c>
      <c r="F957" s="32" t="s">
        <v>212</v>
      </c>
      <c r="G957" s="32" t="s">
        <v>218</v>
      </c>
      <c r="H957" s="75" t="s">
        <v>276</v>
      </c>
      <c r="I957" s="32" t="s">
        <v>1474</v>
      </c>
      <c r="J957" s="32" t="s">
        <v>566</v>
      </c>
      <c r="K957" s="55" t="s">
        <v>1475</v>
      </c>
      <c r="L957" s="55" t="s">
        <v>564</v>
      </c>
      <c r="M957" s="32" t="s">
        <v>326</v>
      </c>
      <c r="N957" s="91" t="s">
        <v>235</v>
      </c>
      <c r="O957" s="32" t="s">
        <v>145</v>
      </c>
      <c r="P957" s="179">
        <v>50</v>
      </c>
      <c r="Q957" s="179">
        <v>1550</v>
      </c>
      <c r="R957" s="28">
        <f t="shared" ref="R957:R965" si="130">Q957*P957</f>
        <v>77500</v>
      </c>
      <c r="S957" s="28">
        <f t="shared" ref="S957:S965" si="131">R957*1.07</f>
        <v>82925</v>
      </c>
      <c r="T957" s="28">
        <f t="shared" ref="T957:T963" si="132">S957*1.07</f>
        <v>88729.75</v>
      </c>
      <c r="U957" s="32" t="s">
        <v>549</v>
      </c>
      <c r="V957" s="32" t="s">
        <v>546</v>
      </c>
      <c r="W957" s="95" t="s">
        <v>101</v>
      </c>
      <c r="X957" s="33">
        <v>0</v>
      </c>
    </row>
    <row r="958" spans="1:24" ht="36">
      <c r="A958" s="26">
        <v>938</v>
      </c>
      <c r="B958" s="54" t="s">
        <v>321</v>
      </c>
      <c r="C958" s="25">
        <v>256</v>
      </c>
      <c r="D958" s="25" t="s">
        <v>35</v>
      </c>
      <c r="E958" s="103" t="s">
        <v>35</v>
      </c>
      <c r="F958" s="32" t="s">
        <v>212</v>
      </c>
      <c r="G958" s="32" t="s">
        <v>218</v>
      </c>
      <c r="H958" s="75" t="s">
        <v>276</v>
      </c>
      <c r="I958" s="32" t="s">
        <v>1474</v>
      </c>
      <c r="J958" s="32" t="s">
        <v>566</v>
      </c>
      <c r="K958" s="55" t="s">
        <v>565</v>
      </c>
      <c r="L958" s="55" t="s">
        <v>565</v>
      </c>
      <c r="M958" s="32" t="s">
        <v>326</v>
      </c>
      <c r="N958" s="91" t="s">
        <v>235</v>
      </c>
      <c r="O958" s="32" t="s">
        <v>145</v>
      </c>
      <c r="P958" s="179">
        <v>3</v>
      </c>
      <c r="Q958" s="179">
        <v>1400</v>
      </c>
      <c r="R958" s="28">
        <f t="shared" si="130"/>
        <v>4200</v>
      </c>
      <c r="S958" s="28">
        <f t="shared" si="131"/>
        <v>4494</v>
      </c>
      <c r="T958" s="28">
        <f t="shared" si="132"/>
        <v>4808.58</v>
      </c>
      <c r="U958" s="32" t="s">
        <v>549</v>
      </c>
      <c r="V958" s="32" t="s">
        <v>546</v>
      </c>
      <c r="W958" s="95" t="s">
        <v>101</v>
      </c>
      <c r="X958" s="33">
        <v>0</v>
      </c>
    </row>
    <row r="959" spans="1:24" ht="36">
      <c r="A959" s="26">
        <v>939</v>
      </c>
      <c r="B959" s="54" t="s">
        <v>321</v>
      </c>
      <c r="C959" s="25">
        <v>256</v>
      </c>
      <c r="D959" s="25" t="s">
        <v>35</v>
      </c>
      <c r="E959" s="103" t="s">
        <v>35</v>
      </c>
      <c r="F959" s="32" t="s">
        <v>212</v>
      </c>
      <c r="G959" s="32" t="s">
        <v>218</v>
      </c>
      <c r="H959" s="75" t="s">
        <v>276</v>
      </c>
      <c r="I959" s="32" t="s">
        <v>1474</v>
      </c>
      <c r="J959" s="32" t="s">
        <v>566</v>
      </c>
      <c r="K959" s="32" t="s">
        <v>568</v>
      </c>
      <c r="L959" s="32" t="s">
        <v>567</v>
      </c>
      <c r="M959" s="32" t="s">
        <v>326</v>
      </c>
      <c r="N959" s="91" t="s">
        <v>235</v>
      </c>
      <c r="O959" s="32" t="s">
        <v>145</v>
      </c>
      <c r="P959" s="28">
        <v>2</v>
      </c>
      <c r="Q959" s="28">
        <v>4650</v>
      </c>
      <c r="R959" s="28">
        <f t="shared" si="130"/>
        <v>9300</v>
      </c>
      <c r="S959" s="28">
        <f t="shared" si="131"/>
        <v>9951</v>
      </c>
      <c r="T959" s="28">
        <f t="shared" si="132"/>
        <v>10647.57</v>
      </c>
      <c r="U959" s="32" t="s">
        <v>153</v>
      </c>
      <c r="V959" s="32" t="s">
        <v>558</v>
      </c>
      <c r="W959" s="95" t="s">
        <v>101</v>
      </c>
      <c r="X959" s="33">
        <v>0</v>
      </c>
    </row>
    <row r="960" spans="1:24" ht="36">
      <c r="A960" s="26">
        <v>940</v>
      </c>
      <c r="B960" s="54" t="s">
        <v>321</v>
      </c>
      <c r="C960" s="25">
        <v>256</v>
      </c>
      <c r="D960" s="25" t="s">
        <v>35</v>
      </c>
      <c r="E960" s="103" t="s">
        <v>35</v>
      </c>
      <c r="F960" s="32" t="s">
        <v>212</v>
      </c>
      <c r="G960" s="32" t="s">
        <v>218</v>
      </c>
      <c r="H960" s="75" t="s">
        <v>276</v>
      </c>
      <c r="I960" s="32" t="s">
        <v>1474</v>
      </c>
      <c r="J960" s="32" t="s">
        <v>566</v>
      </c>
      <c r="K960" s="55" t="s">
        <v>1475</v>
      </c>
      <c r="L960" s="55" t="s">
        <v>564</v>
      </c>
      <c r="M960" s="32" t="s">
        <v>326</v>
      </c>
      <c r="N960" s="91" t="s">
        <v>235</v>
      </c>
      <c r="O960" s="32" t="s">
        <v>145</v>
      </c>
      <c r="P960" s="179">
        <v>50</v>
      </c>
      <c r="Q960" s="179">
        <v>1100</v>
      </c>
      <c r="R960" s="28">
        <f t="shared" si="130"/>
        <v>55000</v>
      </c>
      <c r="S960" s="28">
        <f t="shared" si="131"/>
        <v>58850</v>
      </c>
      <c r="T960" s="28">
        <f t="shared" si="132"/>
        <v>62969.500000000007</v>
      </c>
      <c r="U960" s="32" t="s">
        <v>549</v>
      </c>
      <c r="V960" s="32" t="s">
        <v>546</v>
      </c>
      <c r="W960" s="95" t="s">
        <v>101</v>
      </c>
      <c r="X960" s="33">
        <v>0</v>
      </c>
    </row>
    <row r="961" spans="1:24" ht="36">
      <c r="A961" s="26">
        <v>941</v>
      </c>
      <c r="B961" s="54" t="s">
        <v>321</v>
      </c>
      <c r="C961" s="25">
        <v>256</v>
      </c>
      <c r="D961" s="25" t="s">
        <v>35</v>
      </c>
      <c r="E961" s="103" t="s">
        <v>35</v>
      </c>
      <c r="F961" s="32" t="s">
        <v>212</v>
      </c>
      <c r="G961" s="32" t="s">
        <v>218</v>
      </c>
      <c r="H961" s="75" t="s">
        <v>276</v>
      </c>
      <c r="I961" s="32" t="s">
        <v>1474</v>
      </c>
      <c r="J961" s="32" t="s">
        <v>566</v>
      </c>
      <c r="K961" s="55" t="s">
        <v>565</v>
      </c>
      <c r="L961" s="55" t="s">
        <v>565</v>
      </c>
      <c r="M961" s="32" t="s">
        <v>326</v>
      </c>
      <c r="N961" s="91" t="s">
        <v>235</v>
      </c>
      <c r="O961" s="32" t="s">
        <v>145</v>
      </c>
      <c r="P961" s="179">
        <v>3</v>
      </c>
      <c r="Q961" s="179">
        <v>1500</v>
      </c>
      <c r="R961" s="28">
        <f t="shared" si="130"/>
        <v>4500</v>
      </c>
      <c r="S961" s="28">
        <f t="shared" si="131"/>
        <v>4815</v>
      </c>
      <c r="T961" s="28">
        <f t="shared" si="132"/>
        <v>5152.05</v>
      </c>
      <c r="U961" s="32" t="s">
        <v>549</v>
      </c>
      <c r="V961" s="32" t="s">
        <v>546</v>
      </c>
      <c r="W961" s="95" t="s">
        <v>101</v>
      </c>
      <c r="X961" s="33">
        <v>0</v>
      </c>
    </row>
    <row r="962" spans="1:24" ht="36">
      <c r="A962" s="26">
        <v>942</v>
      </c>
      <c r="B962" s="54" t="s">
        <v>321</v>
      </c>
      <c r="C962" s="25">
        <v>256</v>
      </c>
      <c r="D962" s="25" t="s">
        <v>35</v>
      </c>
      <c r="E962" s="103" t="s">
        <v>35</v>
      </c>
      <c r="F962" s="32" t="s">
        <v>212</v>
      </c>
      <c r="G962" s="32" t="s">
        <v>218</v>
      </c>
      <c r="H962" s="75" t="s">
        <v>276</v>
      </c>
      <c r="I962" s="32" t="s">
        <v>1474</v>
      </c>
      <c r="J962" s="32" t="s">
        <v>566</v>
      </c>
      <c r="K962" s="55" t="s">
        <v>570</v>
      </c>
      <c r="L962" s="55" t="s">
        <v>570</v>
      </c>
      <c r="M962" s="32" t="s">
        <v>326</v>
      </c>
      <c r="N962" s="91" t="s">
        <v>235</v>
      </c>
      <c r="O962" s="32" t="s">
        <v>145</v>
      </c>
      <c r="P962" s="179">
        <v>10</v>
      </c>
      <c r="Q962" s="179">
        <v>1800</v>
      </c>
      <c r="R962" s="28">
        <f t="shared" si="130"/>
        <v>18000</v>
      </c>
      <c r="S962" s="28">
        <f t="shared" si="131"/>
        <v>19260</v>
      </c>
      <c r="T962" s="28">
        <f t="shared" si="132"/>
        <v>20608.2</v>
      </c>
      <c r="U962" s="32" t="s">
        <v>549</v>
      </c>
      <c r="V962" s="32" t="s">
        <v>546</v>
      </c>
      <c r="W962" s="95" t="s">
        <v>101</v>
      </c>
      <c r="X962" s="33">
        <v>0</v>
      </c>
    </row>
    <row r="963" spans="1:24" ht="36">
      <c r="A963" s="26">
        <v>943</v>
      </c>
      <c r="B963" s="54" t="s">
        <v>321</v>
      </c>
      <c r="C963" s="25">
        <v>256</v>
      </c>
      <c r="D963" s="25" t="s">
        <v>35</v>
      </c>
      <c r="E963" s="103" t="s">
        <v>35</v>
      </c>
      <c r="F963" s="32" t="s">
        <v>212</v>
      </c>
      <c r="G963" s="32" t="s">
        <v>218</v>
      </c>
      <c r="H963" s="75" t="s">
        <v>276</v>
      </c>
      <c r="I963" s="32" t="s">
        <v>1474</v>
      </c>
      <c r="J963" s="32" t="s">
        <v>566</v>
      </c>
      <c r="K963" s="55" t="s">
        <v>571</v>
      </c>
      <c r="L963" s="55" t="s">
        <v>571</v>
      </c>
      <c r="M963" s="32" t="s">
        <v>326</v>
      </c>
      <c r="N963" s="91" t="s">
        <v>235</v>
      </c>
      <c r="O963" s="32" t="s">
        <v>145</v>
      </c>
      <c r="P963" s="179">
        <v>2</v>
      </c>
      <c r="Q963" s="179">
        <v>7000</v>
      </c>
      <c r="R963" s="28">
        <f t="shared" si="130"/>
        <v>14000</v>
      </c>
      <c r="S963" s="28">
        <f t="shared" si="131"/>
        <v>14980</v>
      </c>
      <c r="T963" s="28">
        <f t="shared" si="132"/>
        <v>16028.6</v>
      </c>
      <c r="U963" s="32" t="s">
        <v>549</v>
      </c>
      <c r="V963" s="32" t="s">
        <v>546</v>
      </c>
      <c r="W963" s="95" t="s">
        <v>101</v>
      </c>
      <c r="X963" s="33">
        <v>0</v>
      </c>
    </row>
    <row r="964" spans="1:24" ht="36">
      <c r="A964" s="26">
        <v>944</v>
      </c>
      <c r="B964" s="54" t="s">
        <v>321</v>
      </c>
      <c r="C964" s="25">
        <v>256</v>
      </c>
      <c r="D964" s="25" t="s">
        <v>35</v>
      </c>
      <c r="E964" s="103" t="s">
        <v>35</v>
      </c>
      <c r="F964" s="32" t="s">
        <v>212</v>
      </c>
      <c r="G964" s="32" t="s">
        <v>218</v>
      </c>
      <c r="H964" s="75" t="s">
        <v>276</v>
      </c>
      <c r="I964" s="32" t="s">
        <v>1474</v>
      </c>
      <c r="J964" s="32" t="s">
        <v>566</v>
      </c>
      <c r="K964" s="55" t="s">
        <v>572</v>
      </c>
      <c r="L964" s="55" t="s">
        <v>572</v>
      </c>
      <c r="M964" s="32" t="s">
        <v>326</v>
      </c>
      <c r="N964" s="91" t="s">
        <v>235</v>
      </c>
      <c r="O964" s="32" t="s">
        <v>145</v>
      </c>
      <c r="P964" s="179">
        <v>30</v>
      </c>
      <c r="Q964" s="179">
        <v>1850</v>
      </c>
      <c r="R964" s="28">
        <f t="shared" si="130"/>
        <v>55500</v>
      </c>
      <c r="S964" s="28">
        <f t="shared" si="131"/>
        <v>59385</v>
      </c>
      <c r="T964" s="28">
        <f>S964*1.07</f>
        <v>63541.950000000004</v>
      </c>
      <c r="U964" s="32" t="s">
        <v>549</v>
      </c>
      <c r="V964" s="32" t="s">
        <v>546</v>
      </c>
      <c r="W964" s="95" t="s">
        <v>101</v>
      </c>
      <c r="X964" s="33">
        <v>0</v>
      </c>
    </row>
    <row r="965" spans="1:24" ht="36">
      <c r="A965" s="26">
        <v>945</v>
      </c>
      <c r="B965" s="54" t="s">
        <v>321</v>
      </c>
      <c r="C965" s="25">
        <v>256</v>
      </c>
      <c r="D965" s="25" t="s">
        <v>35</v>
      </c>
      <c r="E965" s="103" t="s">
        <v>35</v>
      </c>
      <c r="F965" s="38" t="s">
        <v>212</v>
      </c>
      <c r="G965" s="38" t="s">
        <v>218</v>
      </c>
      <c r="H965" s="76" t="s">
        <v>276</v>
      </c>
      <c r="I965" s="32" t="s">
        <v>1474</v>
      </c>
      <c r="J965" s="38" t="s">
        <v>566</v>
      </c>
      <c r="K965" s="56" t="s">
        <v>573</v>
      </c>
      <c r="L965" s="56" t="s">
        <v>573</v>
      </c>
      <c r="M965" s="38" t="s">
        <v>326</v>
      </c>
      <c r="N965" s="91" t="s">
        <v>235</v>
      </c>
      <c r="O965" s="38" t="s">
        <v>145</v>
      </c>
      <c r="P965" s="45">
        <v>8</v>
      </c>
      <c r="Q965" s="45">
        <v>4200</v>
      </c>
      <c r="R965" s="45">
        <f t="shared" si="130"/>
        <v>33600</v>
      </c>
      <c r="S965" s="45">
        <f t="shared" si="131"/>
        <v>35952</v>
      </c>
      <c r="T965" s="45">
        <f>S965*1.07</f>
        <v>38468.639999999999</v>
      </c>
      <c r="U965" s="32" t="s">
        <v>549</v>
      </c>
      <c r="V965" s="32" t="s">
        <v>546</v>
      </c>
      <c r="W965" s="95" t="s">
        <v>101</v>
      </c>
      <c r="X965" s="46">
        <v>0</v>
      </c>
    </row>
    <row r="966" spans="1:24" s="174" customFormat="1">
      <c r="A966" s="26">
        <v>946</v>
      </c>
      <c r="B966" s="54"/>
      <c r="C966" s="32"/>
      <c r="D966" s="32"/>
      <c r="F966" s="32"/>
      <c r="G966" s="32"/>
      <c r="H966" s="75"/>
      <c r="I966" s="32"/>
      <c r="J966" s="32"/>
      <c r="K966" s="55"/>
      <c r="L966" s="55"/>
      <c r="M966" s="32"/>
      <c r="N966" s="32"/>
      <c r="O966" s="32"/>
      <c r="P966" s="28"/>
      <c r="Q966" s="28"/>
      <c r="R966" s="28">
        <f>SUM(R956:R965)</f>
        <v>350000</v>
      </c>
      <c r="S966" s="28"/>
      <c r="T966" s="28"/>
      <c r="U966" s="32"/>
      <c r="V966" s="32"/>
      <c r="W966" s="32"/>
      <c r="X966" s="33"/>
    </row>
    <row r="967" spans="1:24" ht="36">
      <c r="A967" s="26">
        <v>947</v>
      </c>
      <c r="B967" s="54" t="s">
        <v>321</v>
      </c>
      <c r="C967" s="25">
        <v>256</v>
      </c>
      <c r="D967" s="25" t="s">
        <v>35</v>
      </c>
      <c r="E967" s="103" t="s">
        <v>35</v>
      </c>
      <c r="F967" s="64" t="s">
        <v>212</v>
      </c>
      <c r="G967" s="64" t="s">
        <v>218</v>
      </c>
      <c r="H967" s="16" t="s">
        <v>376</v>
      </c>
      <c r="I967" s="38" t="s">
        <v>1476</v>
      </c>
      <c r="J967" s="64" t="s">
        <v>1318</v>
      </c>
      <c r="K967" s="43" t="s">
        <v>574</v>
      </c>
      <c r="L967" s="43" t="s">
        <v>574</v>
      </c>
      <c r="M967" s="64" t="s">
        <v>326</v>
      </c>
      <c r="N967" s="91" t="s">
        <v>235</v>
      </c>
      <c r="O967" s="64" t="s">
        <v>145</v>
      </c>
      <c r="P967" s="180">
        <v>7</v>
      </c>
      <c r="Q967" s="180">
        <v>7800</v>
      </c>
      <c r="R967" s="51">
        <f>P967*Q967</f>
        <v>54600</v>
      </c>
      <c r="S967" s="51">
        <f>R967*1.07</f>
        <v>58422</v>
      </c>
      <c r="T967" s="51">
        <f>S967*1.07</f>
        <v>62511.54</v>
      </c>
      <c r="U967" s="64" t="s">
        <v>153</v>
      </c>
      <c r="V967" s="64" t="s">
        <v>558</v>
      </c>
      <c r="W967" s="95" t="s">
        <v>101</v>
      </c>
      <c r="X967" s="65">
        <v>0</v>
      </c>
    </row>
    <row r="968" spans="1:24" ht="36">
      <c r="A968" s="26">
        <v>948</v>
      </c>
      <c r="B968" s="54" t="s">
        <v>321</v>
      </c>
      <c r="C968" s="25">
        <v>256</v>
      </c>
      <c r="D968" s="25" t="s">
        <v>35</v>
      </c>
      <c r="E968" s="103" t="s">
        <v>35</v>
      </c>
      <c r="F968" s="38" t="s">
        <v>212</v>
      </c>
      <c r="G968" s="38" t="s">
        <v>218</v>
      </c>
      <c r="H968" s="75" t="s">
        <v>355</v>
      </c>
      <c r="I968" s="38" t="s">
        <v>1476</v>
      </c>
      <c r="J968" s="32" t="s">
        <v>1318</v>
      </c>
      <c r="K968" s="31" t="s">
        <v>575</v>
      </c>
      <c r="L968" s="31" t="s">
        <v>575</v>
      </c>
      <c r="M968" s="38" t="s">
        <v>326</v>
      </c>
      <c r="N968" s="91" t="s">
        <v>235</v>
      </c>
      <c r="O968" s="38" t="s">
        <v>145</v>
      </c>
      <c r="P968" s="181">
        <v>1</v>
      </c>
      <c r="Q968" s="181">
        <v>7700</v>
      </c>
      <c r="R968" s="45">
        <f t="shared" ref="R968:R1015" si="133">P968*Q968</f>
        <v>7700</v>
      </c>
      <c r="S968" s="45">
        <f t="shared" ref="S968:S1015" si="134">R968*1.07</f>
        <v>8239</v>
      </c>
      <c r="T968" s="45">
        <f t="shared" ref="T968:T1015" si="135">S968*1.07</f>
        <v>8815.7300000000014</v>
      </c>
      <c r="U968" s="38" t="s">
        <v>153</v>
      </c>
      <c r="V968" s="38" t="s">
        <v>558</v>
      </c>
      <c r="W968" s="95" t="s">
        <v>101</v>
      </c>
      <c r="X968" s="46">
        <v>0</v>
      </c>
    </row>
    <row r="969" spans="1:24" ht="36">
      <c r="A969" s="26">
        <v>949</v>
      </c>
      <c r="B969" s="54" t="s">
        <v>321</v>
      </c>
      <c r="C969" s="25">
        <v>256</v>
      </c>
      <c r="D969" s="25" t="s">
        <v>35</v>
      </c>
      <c r="E969" s="103" t="s">
        <v>35</v>
      </c>
      <c r="F969" s="38" t="s">
        <v>212</v>
      </c>
      <c r="G969" s="38" t="s">
        <v>218</v>
      </c>
      <c r="H969" s="75" t="s">
        <v>356</v>
      </c>
      <c r="I969" s="38" t="s">
        <v>1476</v>
      </c>
      <c r="J969" s="32" t="s">
        <v>1318</v>
      </c>
      <c r="K969" s="31" t="s">
        <v>576</v>
      </c>
      <c r="L969" s="31" t="s">
        <v>576</v>
      </c>
      <c r="M969" s="38" t="s">
        <v>326</v>
      </c>
      <c r="N969" s="91" t="s">
        <v>235</v>
      </c>
      <c r="O969" s="38" t="s">
        <v>145</v>
      </c>
      <c r="P969" s="181">
        <v>4</v>
      </c>
      <c r="Q969" s="181">
        <v>1800</v>
      </c>
      <c r="R969" s="45">
        <f t="shared" si="133"/>
        <v>7200</v>
      </c>
      <c r="S969" s="45">
        <f t="shared" si="134"/>
        <v>7704</v>
      </c>
      <c r="T969" s="45">
        <f t="shared" si="135"/>
        <v>8243.2800000000007</v>
      </c>
      <c r="U969" s="38" t="s">
        <v>153</v>
      </c>
      <c r="V969" s="38" t="s">
        <v>558</v>
      </c>
      <c r="W969" s="95" t="s">
        <v>101</v>
      </c>
      <c r="X969" s="46">
        <v>0</v>
      </c>
    </row>
    <row r="970" spans="1:24" ht="36">
      <c r="A970" s="26">
        <v>950</v>
      </c>
      <c r="B970" s="54" t="s">
        <v>321</v>
      </c>
      <c r="C970" s="25">
        <v>256</v>
      </c>
      <c r="D970" s="25" t="s">
        <v>35</v>
      </c>
      <c r="E970" s="103" t="s">
        <v>35</v>
      </c>
      <c r="F970" s="38" t="s">
        <v>212</v>
      </c>
      <c r="G970" s="38" t="s">
        <v>218</v>
      </c>
      <c r="H970" s="75" t="s">
        <v>247</v>
      </c>
      <c r="I970" s="38" t="s">
        <v>1476</v>
      </c>
      <c r="J970" s="32" t="s">
        <v>1318</v>
      </c>
      <c r="K970" s="31" t="s">
        <v>577</v>
      </c>
      <c r="L970" s="31" t="s">
        <v>577</v>
      </c>
      <c r="M970" s="38" t="s">
        <v>326</v>
      </c>
      <c r="N970" s="91" t="s">
        <v>235</v>
      </c>
      <c r="O970" s="38" t="s">
        <v>145</v>
      </c>
      <c r="P970" s="181">
        <v>1</v>
      </c>
      <c r="Q970" s="181">
        <v>8100</v>
      </c>
      <c r="R970" s="45">
        <f t="shared" si="133"/>
        <v>8100</v>
      </c>
      <c r="S970" s="45">
        <f t="shared" si="134"/>
        <v>8667</v>
      </c>
      <c r="T970" s="45">
        <f t="shared" si="135"/>
        <v>9273.69</v>
      </c>
      <c r="U970" s="38" t="s">
        <v>153</v>
      </c>
      <c r="V970" s="38" t="s">
        <v>558</v>
      </c>
      <c r="W970" s="95" t="s">
        <v>101</v>
      </c>
      <c r="X970" s="46">
        <v>0</v>
      </c>
    </row>
    <row r="971" spans="1:24" ht="36">
      <c r="A971" s="26">
        <v>951</v>
      </c>
      <c r="B971" s="54" t="s">
        <v>321</v>
      </c>
      <c r="C971" s="25">
        <v>256</v>
      </c>
      <c r="D971" s="25" t="s">
        <v>35</v>
      </c>
      <c r="E971" s="103" t="s">
        <v>35</v>
      </c>
      <c r="F971" s="38" t="s">
        <v>212</v>
      </c>
      <c r="G971" s="38" t="s">
        <v>218</v>
      </c>
      <c r="H971" s="75" t="s">
        <v>204</v>
      </c>
      <c r="I971" s="38" t="s">
        <v>1476</v>
      </c>
      <c r="J971" s="32" t="s">
        <v>1318</v>
      </c>
      <c r="K971" s="31" t="s">
        <v>578</v>
      </c>
      <c r="L971" s="31" t="s">
        <v>578</v>
      </c>
      <c r="M971" s="38" t="s">
        <v>326</v>
      </c>
      <c r="N971" s="91" t="s">
        <v>235</v>
      </c>
      <c r="O971" s="38" t="s">
        <v>145</v>
      </c>
      <c r="P971" s="181">
        <v>1</v>
      </c>
      <c r="Q971" s="181">
        <v>15900</v>
      </c>
      <c r="R971" s="45">
        <f t="shared" si="133"/>
        <v>15900</v>
      </c>
      <c r="S971" s="45">
        <f t="shared" si="134"/>
        <v>17013</v>
      </c>
      <c r="T971" s="45">
        <f t="shared" si="135"/>
        <v>18203.91</v>
      </c>
      <c r="U971" s="38" t="s">
        <v>153</v>
      </c>
      <c r="V971" s="38" t="s">
        <v>558</v>
      </c>
      <c r="W971" s="95" t="s">
        <v>101</v>
      </c>
      <c r="X971" s="46">
        <v>0</v>
      </c>
    </row>
    <row r="972" spans="1:24" ht="36">
      <c r="A972" s="26">
        <v>952</v>
      </c>
      <c r="B972" s="54" t="s">
        <v>321</v>
      </c>
      <c r="C972" s="25">
        <v>256</v>
      </c>
      <c r="D972" s="25" t="s">
        <v>35</v>
      </c>
      <c r="E972" s="103" t="s">
        <v>35</v>
      </c>
      <c r="F972" s="38" t="s">
        <v>212</v>
      </c>
      <c r="G972" s="38" t="s">
        <v>218</v>
      </c>
      <c r="H972" s="75" t="s">
        <v>204</v>
      </c>
      <c r="I972" s="38" t="s">
        <v>1476</v>
      </c>
      <c r="J972" s="32" t="s">
        <v>1318</v>
      </c>
      <c r="K972" s="31" t="s">
        <v>579</v>
      </c>
      <c r="L972" s="31" t="s">
        <v>579</v>
      </c>
      <c r="M972" s="38" t="s">
        <v>326</v>
      </c>
      <c r="N972" s="91" t="s">
        <v>235</v>
      </c>
      <c r="O972" s="38" t="s">
        <v>145</v>
      </c>
      <c r="P972" s="181">
        <v>1</v>
      </c>
      <c r="Q972" s="181">
        <v>38400</v>
      </c>
      <c r="R972" s="45">
        <f t="shared" si="133"/>
        <v>38400</v>
      </c>
      <c r="S972" s="45">
        <f t="shared" si="134"/>
        <v>41088</v>
      </c>
      <c r="T972" s="45">
        <f t="shared" si="135"/>
        <v>43964.160000000003</v>
      </c>
      <c r="U972" s="38" t="s">
        <v>153</v>
      </c>
      <c r="V972" s="38" t="s">
        <v>558</v>
      </c>
      <c r="W972" s="95" t="s">
        <v>101</v>
      </c>
      <c r="X972" s="46">
        <v>0</v>
      </c>
    </row>
    <row r="973" spans="1:24" ht="36">
      <c r="A973" s="26">
        <v>953</v>
      </c>
      <c r="B973" s="54" t="s">
        <v>321</v>
      </c>
      <c r="C973" s="25">
        <v>256</v>
      </c>
      <c r="D973" s="25" t="s">
        <v>35</v>
      </c>
      <c r="E973" s="103" t="s">
        <v>35</v>
      </c>
      <c r="F973" s="38" t="s">
        <v>212</v>
      </c>
      <c r="G973" s="38" t="s">
        <v>218</v>
      </c>
      <c r="H973" s="75" t="s">
        <v>204</v>
      </c>
      <c r="I973" s="38" t="s">
        <v>1476</v>
      </c>
      <c r="J973" s="32" t="s">
        <v>1318</v>
      </c>
      <c r="K973" s="47" t="s">
        <v>580</v>
      </c>
      <c r="L973" s="47" t="s">
        <v>580</v>
      </c>
      <c r="M973" s="38" t="s">
        <v>326</v>
      </c>
      <c r="N973" s="91" t="s">
        <v>235</v>
      </c>
      <c r="O973" s="38" t="s">
        <v>145</v>
      </c>
      <c r="P973" s="181">
        <v>2</v>
      </c>
      <c r="Q973" s="181">
        <v>9700</v>
      </c>
      <c r="R973" s="45">
        <f t="shared" si="133"/>
        <v>19400</v>
      </c>
      <c r="S973" s="45">
        <f t="shared" si="134"/>
        <v>20758</v>
      </c>
      <c r="T973" s="45">
        <f t="shared" si="135"/>
        <v>22211.06</v>
      </c>
      <c r="U973" s="38" t="s">
        <v>153</v>
      </c>
      <c r="V973" s="38" t="s">
        <v>558</v>
      </c>
      <c r="W973" s="95" t="s">
        <v>101</v>
      </c>
      <c r="X973" s="46">
        <v>0</v>
      </c>
    </row>
    <row r="974" spans="1:24" ht="36">
      <c r="A974" s="26">
        <v>954</v>
      </c>
      <c r="B974" s="54" t="s">
        <v>321</v>
      </c>
      <c r="C974" s="25">
        <v>256</v>
      </c>
      <c r="D974" s="25" t="s">
        <v>35</v>
      </c>
      <c r="E974" s="103" t="s">
        <v>35</v>
      </c>
      <c r="F974" s="38" t="s">
        <v>212</v>
      </c>
      <c r="G974" s="38" t="s">
        <v>218</v>
      </c>
      <c r="H974" s="75" t="s">
        <v>291</v>
      </c>
      <c r="I974" s="38" t="s">
        <v>1476</v>
      </c>
      <c r="J974" s="32" t="s">
        <v>1318</v>
      </c>
      <c r="K974" s="47" t="s">
        <v>581</v>
      </c>
      <c r="L974" s="47" t="s">
        <v>581</v>
      </c>
      <c r="M974" s="38" t="s">
        <v>326</v>
      </c>
      <c r="N974" s="91" t="s">
        <v>235</v>
      </c>
      <c r="O974" s="38" t="s">
        <v>145</v>
      </c>
      <c r="P974" s="181">
        <v>1</v>
      </c>
      <c r="Q974" s="181">
        <v>14800</v>
      </c>
      <c r="R974" s="45">
        <f t="shared" si="133"/>
        <v>14800</v>
      </c>
      <c r="S974" s="45">
        <f t="shared" si="134"/>
        <v>15836.000000000002</v>
      </c>
      <c r="T974" s="45">
        <f t="shared" si="135"/>
        <v>16944.520000000004</v>
      </c>
      <c r="U974" s="38" t="s">
        <v>153</v>
      </c>
      <c r="V974" s="38" t="s">
        <v>558</v>
      </c>
      <c r="W974" s="95" t="s">
        <v>101</v>
      </c>
      <c r="X974" s="46">
        <v>0</v>
      </c>
    </row>
    <row r="975" spans="1:24" ht="36">
      <c r="A975" s="26">
        <v>955</v>
      </c>
      <c r="B975" s="54" t="s">
        <v>321</v>
      </c>
      <c r="C975" s="25">
        <v>256</v>
      </c>
      <c r="D975" s="25" t="s">
        <v>35</v>
      </c>
      <c r="E975" s="103" t="s">
        <v>35</v>
      </c>
      <c r="F975" s="38" t="s">
        <v>212</v>
      </c>
      <c r="G975" s="38" t="s">
        <v>218</v>
      </c>
      <c r="H975" s="75" t="s">
        <v>291</v>
      </c>
      <c r="I975" s="38" t="s">
        <v>1476</v>
      </c>
      <c r="J975" s="32" t="s">
        <v>1318</v>
      </c>
      <c r="K975" s="47" t="s">
        <v>582</v>
      </c>
      <c r="L975" s="47" t="s">
        <v>582</v>
      </c>
      <c r="M975" s="38" t="s">
        <v>326</v>
      </c>
      <c r="N975" s="91" t="s">
        <v>235</v>
      </c>
      <c r="O975" s="38" t="s">
        <v>145</v>
      </c>
      <c r="P975" s="181">
        <v>1</v>
      </c>
      <c r="Q975" s="181">
        <v>13900</v>
      </c>
      <c r="R975" s="45">
        <f t="shared" si="133"/>
        <v>13900</v>
      </c>
      <c r="S975" s="45">
        <f t="shared" si="134"/>
        <v>14873</v>
      </c>
      <c r="T975" s="45">
        <f t="shared" si="135"/>
        <v>15914.11</v>
      </c>
      <c r="U975" s="38" t="s">
        <v>153</v>
      </c>
      <c r="V975" s="38" t="s">
        <v>558</v>
      </c>
      <c r="W975" s="95" t="s">
        <v>101</v>
      </c>
      <c r="X975" s="46">
        <v>0</v>
      </c>
    </row>
    <row r="976" spans="1:24" ht="36">
      <c r="A976" s="26">
        <v>956</v>
      </c>
      <c r="B976" s="54" t="s">
        <v>321</v>
      </c>
      <c r="C976" s="25">
        <v>256</v>
      </c>
      <c r="D976" s="25" t="s">
        <v>35</v>
      </c>
      <c r="E976" s="103" t="s">
        <v>35</v>
      </c>
      <c r="F976" s="38" t="s">
        <v>212</v>
      </c>
      <c r="G976" s="38" t="s">
        <v>218</v>
      </c>
      <c r="H976" s="75" t="s">
        <v>291</v>
      </c>
      <c r="I976" s="38" t="s">
        <v>1476</v>
      </c>
      <c r="J976" s="32" t="s">
        <v>1318</v>
      </c>
      <c r="K976" s="47" t="s">
        <v>583</v>
      </c>
      <c r="L976" s="47" t="s">
        <v>583</v>
      </c>
      <c r="M976" s="38" t="s">
        <v>326</v>
      </c>
      <c r="N976" s="91" t="s">
        <v>235</v>
      </c>
      <c r="O976" s="38" t="s">
        <v>145</v>
      </c>
      <c r="P976" s="181">
        <v>1</v>
      </c>
      <c r="Q976" s="181">
        <v>31950</v>
      </c>
      <c r="R976" s="45">
        <f t="shared" si="133"/>
        <v>31950</v>
      </c>
      <c r="S976" s="45">
        <f t="shared" si="134"/>
        <v>34186.5</v>
      </c>
      <c r="T976" s="45">
        <f t="shared" si="135"/>
        <v>36579.555</v>
      </c>
      <c r="U976" s="38" t="s">
        <v>153</v>
      </c>
      <c r="V976" s="38" t="s">
        <v>558</v>
      </c>
      <c r="W976" s="95" t="s">
        <v>101</v>
      </c>
      <c r="X976" s="46">
        <v>0</v>
      </c>
    </row>
    <row r="977" spans="1:24" ht="36">
      <c r="A977" s="26">
        <v>957</v>
      </c>
      <c r="B977" s="54" t="s">
        <v>321</v>
      </c>
      <c r="C977" s="25">
        <v>256</v>
      </c>
      <c r="D977" s="25" t="s">
        <v>35</v>
      </c>
      <c r="E977" s="103" t="s">
        <v>35</v>
      </c>
      <c r="F977" s="38" t="s">
        <v>212</v>
      </c>
      <c r="G977" s="38" t="s">
        <v>218</v>
      </c>
      <c r="H977" s="75" t="s">
        <v>291</v>
      </c>
      <c r="I977" s="38" t="s">
        <v>1476</v>
      </c>
      <c r="J977" s="32" t="s">
        <v>1318</v>
      </c>
      <c r="K977" s="47" t="s">
        <v>584</v>
      </c>
      <c r="L977" s="47" t="s">
        <v>584</v>
      </c>
      <c r="M977" s="38" t="s">
        <v>326</v>
      </c>
      <c r="N977" s="91" t="s">
        <v>235</v>
      </c>
      <c r="O977" s="38" t="s">
        <v>145</v>
      </c>
      <c r="P977" s="181">
        <v>1</v>
      </c>
      <c r="Q977" s="181">
        <v>12900</v>
      </c>
      <c r="R977" s="45">
        <f t="shared" si="133"/>
        <v>12900</v>
      </c>
      <c r="S977" s="45">
        <f t="shared" si="134"/>
        <v>13803</v>
      </c>
      <c r="T977" s="45">
        <f t="shared" si="135"/>
        <v>14769.210000000001</v>
      </c>
      <c r="U977" s="38" t="s">
        <v>153</v>
      </c>
      <c r="V977" s="38" t="s">
        <v>558</v>
      </c>
      <c r="W977" s="95" t="s">
        <v>101</v>
      </c>
      <c r="X977" s="46">
        <v>0</v>
      </c>
    </row>
    <row r="978" spans="1:24" ht="36">
      <c r="A978" s="26">
        <v>958</v>
      </c>
      <c r="B978" s="54" t="s">
        <v>321</v>
      </c>
      <c r="C978" s="25">
        <v>256</v>
      </c>
      <c r="D978" s="25" t="s">
        <v>35</v>
      </c>
      <c r="E978" s="103" t="s">
        <v>35</v>
      </c>
      <c r="F978" s="38" t="s">
        <v>212</v>
      </c>
      <c r="G978" s="38" t="s">
        <v>218</v>
      </c>
      <c r="H978" s="75" t="s">
        <v>290</v>
      </c>
      <c r="I978" s="38" t="s">
        <v>1476</v>
      </c>
      <c r="J978" s="32" t="s">
        <v>1318</v>
      </c>
      <c r="K978" s="47" t="s">
        <v>585</v>
      </c>
      <c r="L978" s="47" t="s">
        <v>585</v>
      </c>
      <c r="M978" s="38" t="s">
        <v>326</v>
      </c>
      <c r="N978" s="91" t="s">
        <v>235</v>
      </c>
      <c r="O978" s="38" t="s">
        <v>145</v>
      </c>
      <c r="P978" s="181">
        <v>1</v>
      </c>
      <c r="Q978" s="181">
        <v>10990</v>
      </c>
      <c r="R978" s="45">
        <f t="shared" si="133"/>
        <v>10990</v>
      </c>
      <c r="S978" s="45">
        <f t="shared" si="134"/>
        <v>11759.300000000001</v>
      </c>
      <c r="T978" s="45">
        <f t="shared" si="135"/>
        <v>12582.451000000003</v>
      </c>
      <c r="U978" s="38" t="s">
        <v>153</v>
      </c>
      <c r="V978" s="38" t="s">
        <v>558</v>
      </c>
      <c r="W978" s="95" t="s">
        <v>101</v>
      </c>
      <c r="X978" s="46">
        <v>0</v>
      </c>
    </row>
    <row r="979" spans="1:24" ht="36">
      <c r="A979" s="26">
        <v>959</v>
      </c>
      <c r="B979" s="54" t="s">
        <v>321</v>
      </c>
      <c r="C979" s="25">
        <v>256</v>
      </c>
      <c r="D979" s="25" t="s">
        <v>35</v>
      </c>
      <c r="E979" s="103" t="s">
        <v>35</v>
      </c>
      <c r="F979" s="38" t="s">
        <v>212</v>
      </c>
      <c r="G979" s="38" t="s">
        <v>218</v>
      </c>
      <c r="H979" s="16" t="s">
        <v>376</v>
      </c>
      <c r="I979" s="38" t="s">
        <v>1477</v>
      </c>
      <c r="J979" s="38" t="s">
        <v>1319</v>
      </c>
      <c r="K979" s="47" t="s">
        <v>586</v>
      </c>
      <c r="L979" s="47" t="s">
        <v>586</v>
      </c>
      <c r="M979" s="38" t="s">
        <v>326</v>
      </c>
      <c r="N979" s="91" t="s">
        <v>235</v>
      </c>
      <c r="O979" s="38" t="s">
        <v>145</v>
      </c>
      <c r="P979" s="181">
        <v>5</v>
      </c>
      <c r="Q979" s="181">
        <v>3450</v>
      </c>
      <c r="R979" s="45">
        <f t="shared" si="133"/>
        <v>17250</v>
      </c>
      <c r="S979" s="45">
        <f t="shared" si="134"/>
        <v>18457.5</v>
      </c>
      <c r="T979" s="45">
        <f t="shared" si="135"/>
        <v>19749.525000000001</v>
      </c>
      <c r="U979" s="38" t="s">
        <v>153</v>
      </c>
      <c r="V979" s="38" t="s">
        <v>558</v>
      </c>
      <c r="W979" s="95" t="s">
        <v>101</v>
      </c>
      <c r="X979" s="46">
        <v>0</v>
      </c>
    </row>
    <row r="980" spans="1:24" ht="36">
      <c r="A980" s="26">
        <v>960</v>
      </c>
      <c r="B980" s="54" t="s">
        <v>321</v>
      </c>
      <c r="C980" s="25">
        <v>256</v>
      </c>
      <c r="D980" s="25" t="s">
        <v>35</v>
      </c>
      <c r="E980" s="103" t="s">
        <v>35</v>
      </c>
      <c r="F980" s="38" t="s">
        <v>212</v>
      </c>
      <c r="G980" s="38" t="s">
        <v>218</v>
      </c>
      <c r="H980" s="75" t="s">
        <v>355</v>
      </c>
      <c r="I980" s="38" t="s">
        <v>1477</v>
      </c>
      <c r="J980" s="38" t="s">
        <v>1319</v>
      </c>
      <c r="K980" s="47" t="s">
        <v>575</v>
      </c>
      <c r="L980" s="47" t="s">
        <v>575</v>
      </c>
      <c r="M980" s="38" t="s">
        <v>326</v>
      </c>
      <c r="N980" s="91" t="s">
        <v>235</v>
      </c>
      <c r="O980" s="38" t="s">
        <v>145</v>
      </c>
      <c r="P980" s="181">
        <v>1</v>
      </c>
      <c r="Q980" s="181">
        <v>7700</v>
      </c>
      <c r="R980" s="45">
        <f t="shared" si="133"/>
        <v>7700</v>
      </c>
      <c r="S980" s="45">
        <f t="shared" si="134"/>
        <v>8239</v>
      </c>
      <c r="T980" s="45">
        <f t="shared" si="135"/>
        <v>8815.7300000000014</v>
      </c>
      <c r="U980" s="38" t="s">
        <v>153</v>
      </c>
      <c r="V980" s="38" t="s">
        <v>558</v>
      </c>
      <c r="W980" s="95" t="s">
        <v>101</v>
      </c>
      <c r="X980" s="46">
        <v>0</v>
      </c>
    </row>
    <row r="981" spans="1:24" ht="36">
      <c r="A981" s="26">
        <v>961</v>
      </c>
      <c r="B981" s="54" t="s">
        <v>321</v>
      </c>
      <c r="C981" s="25">
        <v>256</v>
      </c>
      <c r="D981" s="25" t="s">
        <v>35</v>
      </c>
      <c r="E981" s="103" t="s">
        <v>35</v>
      </c>
      <c r="F981" s="38" t="s">
        <v>212</v>
      </c>
      <c r="G981" s="38" t="s">
        <v>218</v>
      </c>
      <c r="H981" s="75" t="s">
        <v>290</v>
      </c>
      <c r="I981" s="38" t="s">
        <v>1477</v>
      </c>
      <c r="J981" s="38" t="s">
        <v>1319</v>
      </c>
      <c r="K981" s="47" t="s">
        <v>587</v>
      </c>
      <c r="L981" s="47" t="s">
        <v>587</v>
      </c>
      <c r="M981" s="38" t="s">
        <v>326</v>
      </c>
      <c r="N981" s="91" t="s">
        <v>235</v>
      </c>
      <c r="O981" s="38" t="s">
        <v>145</v>
      </c>
      <c r="P981" s="181">
        <v>1</v>
      </c>
      <c r="Q981" s="181">
        <v>13400</v>
      </c>
      <c r="R981" s="45">
        <f t="shared" si="133"/>
        <v>13400</v>
      </c>
      <c r="S981" s="45">
        <f t="shared" si="134"/>
        <v>14338</v>
      </c>
      <c r="T981" s="45">
        <f t="shared" si="135"/>
        <v>15341.660000000002</v>
      </c>
      <c r="U981" s="38" t="s">
        <v>153</v>
      </c>
      <c r="V981" s="38" t="s">
        <v>558</v>
      </c>
      <c r="W981" s="95" t="s">
        <v>101</v>
      </c>
      <c r="X981" s="46">
        <v>0</v>
      </c>
    </row>
    <row r="982" spans="1:24" ht="36">
      <c r="A982" s="26">
        <v>962</v>
      </c>
      <c r="B982" s="54" t="s">
        <v>321</v>
      </c>
      <c r="C982" s="25">
        <v>256</v>
      </c>
      <c r="D982" s="25" t="s">
        <v>35</v>
      </c>
      <c r="E982" s="103" t="s">
        <v>35</v>
      </c>
      <c r="F982" s="38" t="s">
        <v>212</v>
      </c>
      <c r="G982" s="38" t="s">
        <v>218</v>
      </c>
      <c r="H982" s="75" t="s">
        <v>204</v>
      </c>
      <c r="I982" s="38" t="s">
        <v>1477</v>
      </c>
      <c r="J982" s="38" t="s">
        <v>1319</v>
      </c>
      <c r="K982" s="47" t="s">
        <v>588</v>
      </c>
      <c r="L982" s="47" t="s">
        <v>588</v>
      </c>
      <c r="M982" s="38" t="s">
        <v>326</v>
      </c>
      <c r="N982" s="91" t="s">
        <v>235</v>
      </c>
      <c r="O982" s="38" t="s">
        <v>145</v>
      </c>
      <c r="P982" s="181">
        <v>1</v>
      </c>
      <c r="Q982" s="181">
        <v>7450</v>
      </c>
      <c r="R982" s="45">
        <f t="shared" si="133"/>
        <v>7450</v>
      </c>
      <c r="S982" s="45">
        <f t="shared" si="134"/>
        <v>7971.5000000000009</v>
      </c>
      <c r="T982" s="45">
        <f t="shared" si="135"/>
        <v>8529.505000000001</v>
      </c>
      <c r="U982" s="38" t="s">
        <v>153</v>
      </c>
      <c r="V982" s="38" t="s">
        <v>558</v>
      </c>
      <c r="W982" s="95" t="s">
        <v>101</v>
      </c>
      <c r="X982" s="46">
        <v>0</v>
      </c>
    </row>
    <row r="983" spans="1:24" ht="36">
      <c r="A983" s="26">
        <v>963</v>
      </c>
      <c r="B983" s="54" t="s">
        <v>321</v>
      </c>
      <c r="C983" s="25">
        <v>256</v>
      </c>
      <c r="D983" s="25" t="s">
        <v>35</v>
      </c>
      <c r="E983" s="103" t="s">
        <v>35</v>
      </c>
      <c r="F983" s="38" t="s">
        <v>212</v>
      </c>
      <c r="G983" s="38" t="s">
        <v>218</v>
      </c>
      <c r="H983" s="75" t="s">
        <v>204</v>
      </c>
      <c r="I983" s="38" t="s">
        <v>1477</v>
      </c>
      <c r="J983" s="38" t="s">
        <v>1319</v>
      </c>
      <c r="K983" s="47" t="s">
        <v>589</v>
      </c>
      <c r="L983" s="47" t="s">
        <v>589</v>
      </c>
      <c r="M983" s="38" t="s">
        <v>326</v>
      </c>
      <c r="N983" s="91" t="s">
        <v>235</v>
      </c>
      <c r="O983" s="38" t="s">
        <v>145</v>
      </c>
      <c r="P983" s="181">
        <v>1</v>
      </c>
      <c r="Q983" s="181">
        <v>20400</v>
      </c>
      <c r="R983" s="45">
        <f t="shared" si="133"/>
        <v>20400</v>
      </c>
      <c r="S983" s="45">
        <f t="shared" si="134"/>
        <v>21828</v>
      </c>
      <c r="T983" s="45">
        <f t="shared" si="135"/>
        <v>23355.960000000003</v>
      </c>
      <c r="U983" s="38" t="s">
        <v>153</v>
      </c>
      <c r="V983" s="38" t="s">
        <v>558</v>
      </c>
      <c r="W983" s="95" t="s">
        <v>101</v>
      </c>
      <c r="X983" s="46">
        <v>0</v>
      </c>
    </row>
    <row r="984" spans="1:24" ht="36">
      <c r="A984" s="26">
        <v>964</v>
      </c>
      <c r="B984" s="54" t="s">
        <v>321</v>
      </c>
      <c r="C984" s="25">
        <v>256</v>
      </c>
      <c r="D984" s="25" t="s">
        <v>35</v>
      </c>
      <c r="E984" s="103" t="s">
        <v>35</v>
      </c>
      <c r="F984" s="38" t="s">
        <v>212</v>
      </c>
      <c r="G984" s="38" t="s">
        <v>218</v>
      </c>
      <c r="H984" s="75" t="s">
        <v>204</v>
      </c>
      <c r="I984" s="38" t="s">
        <v>1477</v>
      </c>
      <c r="J984" s="38" t="s">
        <v>1319</v>
      </c>
      <c r="K984" s="47" t="s">
        <v>590</v>
      </c>
      <c r="L984" s="47" t="s">
        <v>590</v>
      </c>
      <c r="M984" s="38" t="s">
        <v>326</v>
      </c>
      <c r="N984" s="91" t="s">
        <v>235</v>
      </c>
      <c r="O984" s="38" t="s">
        <v>145</v>
      </c>
      <c r="P984" s="181">
        <v>1</v>
      </c>
      <c r="Q984" s="181">
        <v>12000</v>
      </c>
      <c r="R984" s="45">
        <f t="shared" si="133"/>
        <v>12000</v>
      </c>
      <c r="S984" s="45">
        <f t="shared" si="134"/>
        <v>12840</v>
      </c>
      <c r="T984" s="45">
        <f t="shared" si="135"/>
        <v>13738.800000000001</v>
      </c>
      <c r="U984" s="38" t="s">
        <v>153</v>
      </c>
      <c r="V984" s="38" t="s">
        <v>558</v>
      </c>
      <c r="W984" s="95" t="s">
        <v>101</v>
      </c>
      <c r="X984" s="46">
        <v>0</v>
      </c>
    </row>
    <row r="985" spans="1:24" ht="36">
      <c r="A985" s="26">
        <v>965</v>
      </c>
      <c r="B985" s="54" t="s">
        <v>321</v>
      </c>
      <c r="C985" s="25">
        <v>256</v>
      </c>
      <c r="D985" s="25" t="s">
        <v>35</v>
      </c>
      <c r="E985" s="103" t="s">
        <v>35</v>
      </c>
      <c r="F985" s="38" t="s">
        <v>212</v>
      </c>
      <c r="G985" s="38" t="s">
        <v>218</v>
      </c>
      <c r="H985" s="75" t="s">
        <v>204</v>
      </c>
      <c r="I985" s="38" t="s">
        <v>1477</v>
      </c>
      <c r="J985" s="38" t="s">
        <v>1319</v>
      </c>
      <c r="K985" s="47" t="s">
        <v>591</v>
      </c>
      <c r="L985" s="47" t="s">
        <v>591</v>
      </c>
      <c r="M985" s="38" t="s">
        <v>326</v>
      </c>
      <c r="N985" s="91" t="s">
        <v>235</v>
      </c>
      <c r="O985" s="38" t="s">
        <v>145</v>
      </c>
      <c r="P985" s="181">
        <v>1</v>
      </c>
      <c r="Q985" s="181">
        <v>7400</v>
      </c>
      <c r="R985" s="45">
        <f t="shared" si="133"/>
        <v>7400</v>
      </c>
      <c r="S985" s="45">
        <f t="shared" si="134"/>
        <v>7918.0000000000009</v>
      </c>
      <c r="T985" s="45">
        <f t="shared" si="135"/>
        <v>8472.260000000002</v>
      </c>
      <c r="U985" s="38" t="s">
        <v>153</v>
      </c>
      <c r="V985" s="38" t="s">
        <v>558</v>
      </c>
      <c r="W985" s="95" t="s">
        <v>101</v>
      </c>
      <c r="X985" s="46">
        <v>0</v>
      </c>
    </row>
    <row r="986" spans="1:24" ht="36">
      <c r="A986" s="26">
        <v>966</v>
      </c>
      <c r="B986" s="54" t="s">
        <v>321</v>
      </c>
      <c r="C986" s="25">
        <v>256</v>
      </c>
      <c r="D986" s="25" t="s">
        <v>35</v>
      </c>
      <c r="E986" s="103" t="s">
        <v>35</v>
      </c>
      <c r="F986" s="38" t="s">
        <v>212</v>
      </c>
      <c r="G986" s="38" t="s">
        <v>218</v>
      </c>
      <c r="H986" s="75" t="s">
        <v>204</v>
      </c>
      <c r="I986" s="38" t="s">
        <v>1477</v>
      </c>
      <c r="J986" s="38" t="s">
        <v>1319</v>
      </c>
      <c r="K986" s="47" t="s">
        <v>592</v>
      </c>
      <c r="L986" s="47" t="s">
        <v>592</v>
      </c>
      <c r="M986" s="38" t="s">
        <v>326</v>
      </c>
      <c r="N986" s="91" t="s">
        <v>235</v>
      </c>
      <c r="O986" s="38" t="s">
        <v>145</v>
      </c>
      <c r="P986" s="181">
        <v>1</v>
      </c>
      <c r="Q986" s="181">
        <v>9900</v>
      </c>
      <c r="R986" s="45">
        <f t="shared" si="133"/>
        <v>9900</v>
      </c>
      <c r="S986" s="45">
        <f t="shared" si="134"/>
        <v>10593</v>
      </c>
      <c r="T986" s="45">
        <f t="shared" si="135"/>
        <v>11334.51</v>
      </c>
      <c r="U986" s="38" t="s">
        <v>153</v>
      </c>
      <c r="V986" s="38" t="s">
        <v>558</v>
      </c>
      <c r="W986" s="95" t="s">
        <v>101</v>
      </c>
      <c r="X986" s="46">
        <v>0</v>
      </c>
    </row>
    <row r="987" spans="1:24" ht="36">
      <c r="A987" s="26">
        <v>967</v>
      </c>
      <c r="B987" s="54" t="s">
        <v>321</v>
      </c>
      <c r="C987" s="25">
        <v>256</v>
      </c>
      <c r="D987" s="25" t="s">
        <v>35</v>
      </c>
      <c r="E987" s="103" t="s">
        <v>35</v>
      </c>
      <c r="F987" s="38" t="s">
        <v>212</v>
      </c>
      <c r="G987" s="38" t="s">
        <v>218</v>
      </c>
      <c r="H987" s="75" t="s">
        <v>204</v>
      </c>
      <c r="I987" s="38" t="s">
        <v>1477</v>
      </c>
      <c r="J987" s="38" t="s">
        <v>1319</v>
      </c>
      <c r="K987" s="47" t="s">
        <v>593</v>
      </c>
      <c r="L987" s="47" t="s">
        <v>593</v>
      </c>
      <c r="M987" s="38" t="s">
        <v>326</v>
      </c>
      <c r="N987" s="91" t="s">
        <v>235</v>
      </c>
      <c r="O987" s="38" t="s">
        <v>145</v>
      </c>
      <c r="P987" s="181">
        <v>1</v>
      </c>
      <c r="Q987" s="181">
        <v>11900</v>
      </c>
      <c r="R987" s="45">
        <f t="shared" si="133"/>
        <v>11900</v>
      </c>
      <c r="S987" s="45">
        <f t="shared" si="134"/>
        <v>12733</v>
      </c>
      <c r="T987" s="45">
        <f t="shared" si="135"/>
        <v>13624.310000000001</v>
      </c>
      <c r="U987" s="38" t="s">
        <v>153</v>
      </c>
      <c r="V987" s="38" t="s">
        <v>558</v>
      </c>
      <c r="W987" s="95" t="s">
        <v>101</v>
      </c>
      <c r="X987" s="46">
        <v>0</v>
      </c>
    </row>
    <row r="988" spans="1:24" ht="36">
      <c r="A988" s="26">
        <v>968</v>
      </c>
      <c r="B988" s="54" t="s">
        <v>321</v>
      </c>
      <c r="C988" s="25">
        <v>256</v>
      </c>
      <c r="D988" s="25" t="s">
        <v>35</v>
      </c>
      <c r="E988" s="103" t="s">
        <v>35</v>
      </c>
      <c r="F988" s="38" t="s">
        <v>212</v>
      </c>
      <c r="G988" s="38" t="s">
        <v>218</v>
      </c>
      <c r="H988" s="75" t="s">
        <v>204</v>
      </c>
      <c r="I988" s="38" t="s">
        <v>1477</v>
      </c>
      <c r="J988" s="38" t="s">
        <v>1319</v>
      </c>
      <c r="K988" s="47" t="s">
        <v>594</v>
      </c>
      <c r="L988" s="47" t="s">
        <v>594</v>
      </c>
      <c r="M988" s="38" t="s">
        <v>326</v>
      </c>
      <c r="N988" s="91" t="s">
        <v>235</v>
      </c>
      <c r="O988" s="38" t="s">
        <v>145</v>
      </c>
      <c r="P988" s="181">
        <v>1</v>
      </c>
      <c r="Q988" s="181">
        <v>2450</v>
      </c>
      <c r="R988" s="45">
        <f t="shared" si="133"/>
        <v>2450</v>
      </c>
      <c r="S988" s="45">
        <f t="shared" si="134"/>
        <v>2621.5</v>
      </c>
      <c r="T988" s="45">
        <f t="shared" si="135"/>
        <v>2805.0050000000001</v>
      </c>
      <c r="U988" s="38" t="s">
        <v>153</v>
      </c>
      <c r="V988" s="38" t="s">
        <v>558</v>
      </c>
      <c r="W988" s="95" t="s">
        <v>101</v>
      </c>
      <c r="X988" s="46">
        <v>0</v>
      </c>
    </row>
    <row r="989" spans="1:24" ht="36">
      <c r="A989" s="26">
        <v>969</v>
      </c>
      <c r="B989" s="54" t="s">
        <v>321</v>
      </c>
      <c r="C989" s="25">
        <v>256</v>
      </c>
      <c r="D989" s="25" t="s">
        <v>35</v>
      </c>
      <c r="E989" s="103" t="s">
        <v>35</v>
      </c>
      <c r="F989" s="38" t="s">
        <v>212</v>
      </c>
      <c r="G989" s="38" t="s">
        <v>218</v>
      </c>
      <c r="H989" s="75" t="s">
        <v>204</v>
      </c>
      <c r="I989" s="38" t="s">
        <v>1477</v>
      </c>
      <c r="J989" s="38" t="s">
        <v>1319</v>
      </c>
      <c r="K989" s="47" t="s">
        <v>595</v>
      </c>
      <c r="L989" s="47" t="s">
        <v>595</v>
      </c>
      <c r="M989" s="38" t="s">
        <v>326</v>
      </c>
      <c r="N989" s="91" t="s">
        <v>235</v>
      </c>
      <c r="O989" s="38" t="s">
        <v>145</v>
      </c>
      <c r="P989" s="181">
        <v>1</v>
      </c>
      <c r="Q989" s="181">
        <v>11750</v>
      </c>
      <c r="R989" s="45">
        <f t="shared" si="133"/>
        <v>11750</v>
      </c>
      <c r="S989" s="45">
        <f t="shared" si="134"/>
        <v>12572.5</v>
      </c>
      <c r="T989" s="45">
        <f t="shared" si="135"/>
        <v>13452.575000000001</v>
      </c>
      <c r="U989" s="38" t="s">
        <v>153</v>
      </c>
      <c r="V989" s="38" t="s">
        <v>558</v>
      </c>
      <c r="W989" s="95" t="s">
        <v>101</v>
      </c>
      <c r="X989" s="46">
        <v>0</v>
      </c>
    </row>
    <row r="990" spans="1:24" ht="36">
      <c r="A990" s="26">
        <v>970</v>
      </c>
      <c r="B990" s="54" t="s">
        <v>321</v>
      </c>
      <c r="C990" s="25">
        <v>256</v>
      </c>
      <c r="D990" s="25" t="s">
        <v>35</v>
      </c>
      <c r="E990" s="103" t="s">
        <v>35</v>
      </c>
      <c r="F990" s="38" t="s">
        <v>212</v>
      </c>
      <c r="G990" s="38" t="s">
        <v>218</v>
      </c>
      <c r="H990" s="75" t="s">
        <v>204</v>
      </c>
      <c r="I990" s="38" t="s">
        <v>1477</v>
      </c>
      <c r="J990" s="38" t="s">
        <v>1319</v>
      </c>
      <c r="K990" s="47" t="s">
        <v>596</v>
      </c>
      <c r="L990" s="47" t="s">
        <v>596</v>
      </c>
      <c r="M990" s="38" t="s">
        <v>326</v>
      </c>
      <c r="N990" s="91" t="s">
        <v>235</v>
      </c>
      <c r="O990" s="38" t="s">
        <v>145</v>
      </c>
      <c r="P990" s="181">
        <v>4</v>
      </c>
      <c r="Q990" s="181">
        <v>1750</v>
      </c>
      <c r="R990" s="45">
        <f t="shared" si="133"/>
        <v>7000</v>
      </c>
      <c r="S990" s="45">
        <f t="shared" si="134"/>
        <v>7490</v>
      </c>
      <c r="T990" s="45">
        <f t="shared" si="135"/>
        <v>8014.3</v>
      </c>
      <c r="U990" s="38" t="s">
        <v>153</v>
      </c>
      <c r="V990" s="38" t="s">
        <v>558</v>
      </c>
      <c r="W990" s="95" t="s">
        <v>101</v>
      </c>
      <c r="X990" s="46">
        <v>0</v>
      </c>
    </row>
    <row r="991" spans="1:24" ht="36">
      <c r="A991" s="26">
        <v>971</v>
      </c>
      <c r="B991" s="54" t="s">
        <v>321</v>
      </c>
      <c r="C991" s="25">
        <v>256</v>
      </c>
      <c r="D991" s="25" t="s">
        <v>35</v>
      </c>
      <c r="E991" s="103" t="s">
        <v>35</v>
      </c>
      <c r="F991" s="38" t="s">
        <v>212</v>
      </c>
      <c r="G991" s="38" t="s">
        <v>218</v>
      </c>
      <c r="H991" s="75" t="s">
        <v>204</v>
      </c>
      <c r="I991" s="38" t="s">
        <v>1477</v>
      </c>
      <c r="J991" s="38" t="s">
        <v>1319</v>
      </c>
      <c r="K991" s="47" t="s">
        <v>597</v>
      </c>
      <c r="L991" s="47" t="s">
        <v>597</v>
      </c>
      <c r="M991" s="38" t="s">
        <v>326</v>
      </c>
      <c r="N991" s="91" t="s">
        <v>235</v>
      </c>
      <c r="O991" s="38" t="s">
        <v>145</v>
      </c>
      <c r="P991" s="181">
        <v>1</v>
      </c>
      <c r="Q991" s="181">
        <v>38900</v>
      </c>
      <c r="R991" s="45">
        <f t="shared" si="133"/>
        <v>38900</v>
      </c>
      <c r="S991" s="45">
        <f t="shared" si="134"/>
        <v>41623</v>
      </c>
      <c r="T991" s="45">
        <f t="shared" si="135"/>
        <v>44536.61</v>
      </c>
      <c r="U991" s="38" t="s">
        <v>153</v>
      </c>
      <c r="V991" s="38" t="s">
        <v>558</v>
      </c>
      <c r="W991" s="95" t="s">
        <v>101</v>
      </c>
      <c r="X991" s="46">
        <v>0</v>
      </c>
    </row>
    <row r="992" spans="1:24" ht="36">
      <c r="A992" s="26">
        <v>972</v>
      </c>
      <c r="B992" s="54" t="s">
        <v>321</v>
      </c>
      <c r="C992" s="25">
        <v>256</v>
      </c>
      <c r="D992" s="25" t="s">
        <v>35</v>
      </c>
      <c r="E992" s="103" t="s">
        <v>35</v>
      </c>
      <c r="F992" s="38" t="s">
        <v>212</v>
      </c>
      <c r="G992" s="38" t="s">
        <v>218</v>
      </c>
      <c r="H992" s="75" t="s">
        <v>204</v>
      </c>
      <c r="I992" s="38" t="s">
        <v>1478</v>
      </c>
      <c r="J992" s="38" t="s">
        <v>1320</v>
      </c>
      <c r="K992" s="47" t="s">
        <v>598</v>
      </c>
      <c r="L992" s="47" t="s">
        <v>598</v>
      </c>
      <c r="M992" s="38" t="s">
        <v>326</v>
      </c>
      <c r="N992" s="91" t="s">
        <v>235</v>
      </c>
      <c r="O992" s="38" t="s">
        <v>145</v>
      </c>
      <c r="P992" s="181">
        <v>7</v>
      </c>
      <c r="Q992" s="181">
        <v>8950</v>
      </c>
      <c r="R992" s="45">
        <f>Q992*P992</f>
        <v>62650</v>
      </c>
      <c r="S992" s="45">
        <f t="shared" si="134"/>
        <v>67035.5</v>
      </c>
      <c r="T992" s="45">
        <f t="shared" si="135"/>
        <v>71727.985000000001</v>
      </c>
      <c r="U992" s="38" t="s">
        <v>153</v>
      </c>
      <c r="V992" s="38" t="s">
        <v>558</v>
      </c>
      <c r="W992" s="95" t="s">
        <v>101</v>
      </c>
      <c r="X992" s="46">
        <v>0</v>
      </c>
    </row>
    <row r="993" spans="1:24" ht="36">
      <c r="A993" s="26">
        <v>973</v>
      </c>
      <c r="B993" s="54" t="s">
        <v>321</v>
      </c>
      <c r="C993" s="25">
        <v>256</v>
      </c>
      <c r="D993" s="25" t="s">
        <v>35</v>
      </c>
      <c r="E993" s="103" t="s">
        <v>35</v>
      </c>
      <c r="F993" s="38" t="s">
        <v>212</v>
      </c>
      <c r="G993" s="38" t="s">
        <v>218</v>
      </c>
      <c r="H993" s="75" t="s">
        <v>204</v>
      </c>
      <c r="I993" s="38" t="s">
        <v>1478</v>
      </c>
      <c r="J993" s="38" t="s">
        <v>1320</v>
      </c>
      <c r="K993" s="47" t="s">
        <v>599</v>
      </c>
      <c r="L993" s="47" t="s">
        <v>599</v>
      </c>
      <c r="M993" s="38" t="s">
        <v>326</v>
      </c>
      <c r="N993" s="91" t="s">
        <v>235</v>
      </c>
      <c r="O993" s="38" t="s">
        <v>145</v>
      </c>
      <c r="P993" s="181">
        <v>1</v>
      </c>
      <c r="Q993" s="181">
        <v>7700</v>
      </c>
      <c r="R993" s="45">
        <f t="shared" ref="R993:R1006" si="136">Q993*P993</f>
        <v>7700</v>
      </c>
      <c r="S993" s="45">
        <f t="shared" si="134"/>
        <v>8239</v>
      </c>
      <c r="T993" s="45">
        <f t="shared" si="135"/>
        <v>8815.7300000000014</v>
      </c>
      <c r="U993" s="38" t="s">
        <v>153</v>
      </c>
      <c r="V993" s="38" t="s">
        <v>558</v>
      </c>
      <c r="W993" s="95" t="s">
        <v>101</v>
      </c>
      <c r="X993" s="46">
        <v>0</v>
      </c>
    </row>
    <row r="994" spans="1:24" ht="36">
      <c r="A994" s="26">
        <v>974</v>
      </c>
      <c r="B994" s="54" t="s">
        <v>321</v>
      </c>
      <c r="C994" s="25">
        <v>256</v>
      </c>
      <c r="D994" s="25" t="s">
        <v>35</v>
      </c>
      <c r="E994" s="103" t="s">
        <v>35</v>
      </c>
      <c r="F994" s="38" t="s">
        <v>212</v>
      </c>
      <c r="G994" s="38" t="s">
        <v>218</v>
      </c>
      <c r="H994" s="75" t="s">
        <v>204</v>
      </c>
      <c r="I994" s="38" t="s">
        <v>1478</v>
      </c>
      <c r="J994" s="38" t="s">
        <v>1320</v>
      </c>
      <c r="K994" s="47" t="s">
        <v>600</v>
      </c>
      <c r="L994" s="47" t="s">
        <v>600</v>
      </c>
      <c r="M994" s="38" t="s">
        <v>326</v>
      </c>
      <c r="N994" s="91" t="s">
        <v>235</v>
      </c>
      <c r="O994" s="38" t="s">
        <v>145</v>
      </c>
      <c r="P994" s="181">
        <v>4</v>
      </c>
      <c r="Q994" s="181">
        <v>1850</v>
      </c>
      <c r="R994" s="45">
        <f t="shared" si="136"/>
        <v>7400</v>
      </c>
      <c r="S994" s="45">
        <f t="shared" si="134"/>
        <v>7918.0000000000009</v>
      </c>
      <c r="T994" s="45">
        <f t="shared" si="135"/>
        <v>8472.260000000002</v>
      </c>
      <c r="U994" s="38" t="s">
        <v>153</v>
      </c>
      <c r="V994" s="38" t="s">
        <v>558</v>
      </c>
      <c r="W994" s="95" t="s">
        <v>101</v>
      </c>
      <c r="X994" s="46">
        <v>0</v>
      </c>
    </row>
    <row r="995" spans="1:24" ht="36">
      <c r="A995" s="26">
        <v>975</v>
      </c>
      <c r="B995" s="54" t="s">
        <v>321</v>
      </c>
      <c r="C995" s="25">
        <v>256</v>
      </c>
      <c r="D995" s="25" t="s">
        <v>35</v>
      </c>
      <c r="E995" s="103" t="s">
        <v>35</v>
      </c>
      <c r="F995" s="38" t="s">
        <v>212</v>
      </c>
      <c r="G995" s="38" t="s">
        <v>218</v>
      </c>
      <c r="H995" s="75" t="s">
        <v>204</v>
      </c>
      <c r="I995" s="38" t="s">
        <v>1478</v>
      </c>
      <c r="J995" s="38" t="s">
        <v>1320</v>
      </c>
      <c r="K995" s="47" t="s">
        <v>601</v>
      </c>
      <c r="L995" s="47" t="s">
        <v>601</v>
      </c>
      <c r="M995" s="38" t="s">
        <v>326</v>
      </c>
      <c r="N995" s="91" t="s">
        <v>235</v>
      </c>
      <c r="O995" s="38" t="s">
        <v>145</v>
      </c>
      <c r="P995" s="181">
        <v>1</v>
      </c>
      <c r="Q995" s="181">
        <v>11950</v>
      </c>
      <c r="R995" s="45">
        <f t="shared" si="136"/>
        <v>11950</v>
      </c>
      <c r="S995" s="45">
        <f t="shared" si="134"/>
        <v>12786.5</v>
      </c>
      <c r="T995" s="45">
        <f t="shared" si="135"/>
        <v>13681.555</v>
      </c>
      <c r="U995" s="38" t="s">
        <v>153</v>
      </c>
      <c r="V995" s="38" t="s">
        <v>558</v>
      </c>
      <c r="W995" s="95" t="s">
        <v>101</v>
      </c>
      <c r="X995" s="46">
        <v>0</v>
      </c>
    </row>
    <row r="996" spans="1:24" ht="36">
      <c r="A996" s="26">
        <v>976</v>
      </c>
      <c r="B996" s="54" t="s">
        <v>321</v>
      </c>
      <c r="C996" s="25">
        <v>256</v>
      </c>
      <c r="D996" s="25" t="s">
        <v>35</v>
      </c>
      <c r="E996" s="103" t="s">
        <v>35</v>
      </c>
      <c r="F996" s="38" t="s">
        <v>212</v>
      </c>
      <c r="G996" s="38" t="s">
        <v>218</v>
      </c>
      <c r="H996" s="75" t="s">
        <v>204</v>
      </c>
      <c r="I996" s="38" t="s">
        <v>1478</v>
      </c>
      <c r="J996" s="38" t="s">
        <v>1320</v>
      </c>
      <c r="K996" s="47" t="s">
        <v>602</v>
      </c>
      <c r="L996" s="47" t="s">
        <v>602</v>
      </c>
      <c r="M996" s="38" t="s">
        <v>326</v>
      </c>
      <c r="N996" s="91" t="s">
        <v>235</v>
      </c>
      <c r="O996" s="38" t="s">
        <v>145</v>
      </c>
      <c r="P996" s="181">
        <v>2</v>
      </c>
      <c r="Q996" s="181">
        <v>4450</v>
      </c>
      <c r="R996" s="45">
        <f t="shared" si="136"/>
        <v>8900</v>
      </c>
      <c r="S996" s="45">
        <f t="shared" si="134"/>
        <v>9523</v>
      </c>
      <c r="T996" s="45">
        <f t="shared" si="135"/>
        <v>10189.61</v>
      </c>
      <c r="U996" s="38" t="s">
        <v>153</v>
      </c>
      <c r="V996" s="38" t="s">
        <v>558</v>
      </c>
      <c r="W996" s="95" t="s">
        <v>101</v>
      </c>
      <c r="X996" s="46">
        <v>0</v>
      </c>
    </row>
    <row r="997" spans="1:24" ht="36">
      <c r="A997" s="26">
        <v>977</v>
      </c>
      <c r="B997" s="54" t="s">
        <v>321</v>
      </c>
      <c r="C997" s="25">
        <v>256</v>
      </c>
      <c r="D997" s="25" t="s">
        <v>35</v>
      </c>
      <c r="E997" s="103" t="s">
        <v>35</v>
      </c>
      <c r="F997" s="38" t="s">
        <v>212</v>
      </c>
      <c r="G997" s="38" t="s">
        <v>218</v>
      </c>
      <c r="H997" s="75" t="s">
        <v>204</v>
      </c>
      <c r="I997" s="38" t="s">
        <v>1478</v>
      </c>
      <c r="J997" s="38" t="s">
        <v>1320</v>
      </c>
      <c r="K997" s="47" t="s">
        <v>603</v>
      </c>
      <c r="L997" s="47" t="s">
        <v>603</v>
      </c>
      <c r="M997" s="38" t="s">
        <v>326</v>
      </c>
      <c r="N997" s="91" t="s">
        <v>235</v>
      </c>
      <c r="O997" s="38" t="s">
        <v>145</v>
      </c>
      <c r="P997" s="181">
        <v>2</v>
      </c>
      <c r="Q997" s="181">
        <v>9100</v>
      </c>
      <c r="R997" s="45">
        <f t="shared" si="136"/>
        <v>18200</v>
      </c>
      <c r="S997" s="45">
        <f t="shared" si="134"/>
        <v>19474</v>
      </c>
      <c r="T997" s="45">
        <f t="shared" si="135"/>
        <v>20837.18</v>
      </c>
      <c r="U997" s="38" t="s">
        <v>153</v>
      </c>
      <c r="V997" s="38" t="s">
        <v>558</v>
      </c>
      <c r="W997" s="95" t="s">
        <v>101</v>
      </c>
      <c r="X997" s="46">
        <v>0</v>
      </c>
    </row>
    <row r="998" spans="1:24" ht="36">
      <c r="A998" s="26">
        <v>978</v>
      </c>
      <c r="B998" s="54" t="s">
        <v>321</v>
      </c>
      <c r="C998" s="25">
        <v>256</v>
      </c>
      <c r="D998" s="25" t="s">
        <v>35</v>
      </c>
      <c r="E998" s="103" t="s">
        <v>35</v>
      </c>
      <c r="F998" s="38" t="s">
        <v>212</v>
      </c>
      <c r="G998" s="38" t="s">
        <v>218</v>
      </c>
      <c r="H998" s="75" t="s">
        <v>204</v>
      </c>
      <c r="I998" s="38" t="s">
        <v>1478</v>
      </c>
      <c r="J998" s="38" t="s">
        <v>1320</v>
      </c>
      <c r="K998" s="47" t="s">
        <v>604</v>
      </c>
      <c r="L998" s="47" t="s">
        <v>604</v>
      </c>
      <c r="M998" s="38" t="s">
        <v>326</v>
      </c>
      <c r="N998" s="91" t="s">
        <v>235</v>
      </c>
      <c r="O998" s="38" t="s">
        <v>145</v>
      </c>
      <c r="P998" s="181">
        <v>1</v>
      </c>
      <c r="Q998" s="181">
        <v>16950</v>
      </c>
      <c r="R998" s="45">
        <f t="shared" si="136"/>
        <v>16950</v>
      </c>
      <c r="S998" s="45">
        <f t="shared" si="134"/>
        <v>18136.5</v>
      </c>
      <c r="T998" s="45">
        <f t="shared" si="135"/>
        <v>19406.055</v>
      </c>
      <c r="U998" s="38" t="s">
        <v>153</v>
      </c>
      <c r="V998" s="38" t="s">
        <v>558</v>
      </c>
      <c r="W998" s="95" t="s">
        <v>101</v>
      </c>
      <c r="X998" s="46">
        <v>0</v>
      </c>
    </row>
    <row r="999" spans="1:24" ht="36">
      <c r="A999" s="26">
        <v>979</v>
      </c>
      <c r="B999" s="54" t="s">
        <v>321</v>
      </c>
      <c r="C999" s="25">
        <v>256</v>
      </c>
      <c r="D999" s="25" t="s">
        <v>35</v>
      </c>
      <c r="E999" s="103" t="s">
        <v>35</v>
      </c>
      <c r="F999" s="38" t="s">
        <v>212</v>
      </c>
      <c r="G999" s="38" t="s">
        <v>218</v>
      </c>
      <c r="H999" s="75" t="s">
        <v>204</v>
      </c>
      <c r="I999" s="38" t="s">
        <v>1478</v>
      </c>
      <c r="J999" s="38" t="s">
        <v>1320</v>
      </c>
      <c r="K999" s="47" t="s">
        <v>605</v>
      </c>
      <c r="L999" s="47" t="s">
        <v>605</v>
      </c>
      <c r="M999" s="38" t="s">
        <v>326</v>
      </c>
      <c r="N999" s="91" t="s">
        <v>235</v>
      </c>
      <c r="O999" s="38" t="s">
        <v>145</v>
      </c>
      <c r="P999" s="181">
        <v>1</v>
      </c>
      <c r="Q999" s="181">
        <v>18950</v>
      </c>
      <c r="R999" s="45">
        <f t="shared" si="136"/>
        <v>18950</v>
      </c>
      <c r="S999" s="45">
        <f t="shared" si="134"/>
        <v>20276.5</v>
      </c>
      <c r="T999" s="45">
        <f t="shared" si="135"/>
        <v>21695.855</v>
      </c>
      <c r="U999" s="38" t="s">
        <v>153</v>
      </c>
      <c r="V999" s="38" t="s">
        <v>558</v>
      </c>
      <c r="W999" s="95" t="s">
        <v>101</v>
      </c>
      <c r="X999" s="46">
        <v>0</v>
      </c>
    </row>
    <row r="1000" spans="1:24" ht="36">
      <c r="A1000" s="26">
        <v>980</v>
      </c>
      <c r="B1000" s="54" t="s">
        <v>321</v>
      </c>
      <c r="C1000" s="25">
        <v>256</v>
      </c>
      <c r="D1000" s="25" t="s">
        <v>35</v>
      </c>
      <c r="E1000" s="103" t="s">
        <v>35</v>
      </c>
      <c r="F1000" s="38" t="s">
        <v>212</v>
      </c>
      <c r="G1000" s="38" t="s">
        <v>218</v>
      </c>
      <c r="H1000" s="75" t="s">
        <v>204</v>
      </c>
      <c r="I1000" s="38" t="s">
        <v>1478</v>
      </c>
      <c r="J1000" s="38" t="s">
        <v>1320</v>
      </c>
      <c r="K1000" s="47" t="s">
        <v>606</v>
      </c>
      <c r="L1000" s="47" t="s">
        <v>606</v>
      </c>
      <c r="M1000" s="38" t="s">
        <v>326</v>
      </c>
      <c r="N1000" s="91" t="s">
        <v>235</v>
      </c>
      <c r="O1000" s="38" t="s">
        <v>145</v>
      </c>
      <c r="P1000" s="181">
        <v>1</v>
      </c>
      <c r="Q1000" s="181">
        <v>58900</v>
      </c>
      <c r="R1000" s="45">
        <f t="shared" si="136"/>
        <v>58900</v>
      </c>
      <c r="S1000" s="45">
        <f t="shared" si="134"/>
        <v>63023.000000000007</v>
      </c>
      <c r="T1000" s="45">
        <f t="shared" si="135"/>
        <v>67434.610000000015</v>
      </c>
      <c r="U1000" s="38" t="s">
        <v>153</v>
      </c>
      <c r="V1000" s="38" t="s">
        <v>558</v>
      </c>
      <c r="W1000" s="95" t="s">
        <v>101</v>
      </c>
      <c r="X1000" s="46">
        <v>0</v>
      </c>
    </row>
    <row r="1001" spans="1:24" ht="36">
      <c r="A1001" s="26">
        <v>981</v>
      </c>
      <c r="B1001" s="54" t="s">
        <v>321</v>
      </c>
      <c r="C1001" s="25">
        <v>256</v>
      </c>
      <c r="D1001" s="25" t="s">
        <v>35</v>
      </c>
      <c r="E1001" s="103" t="s">
        <v>35</v>
      </c>
      <c r="F1001" s="38" t="s">
        <v>212</v>
      </c>
      <c r="G1001" s="38" t="s">
        <v>218</v>
      </c>
      <c r="H1001" s="75" t="s">
        <v>204</v>
      </c>
      <c r="I1001" s="38" t="s">
        <v>1478</v>
      </c>
      <c r="J1001" s="38" t="s">
        <v>1320</v>
      </c>
      <c r="K1001" s="47" t="s">
        <v>607</v>
      </c>
      <c r="L1001" s="47" t="s">
        <v>607</v>
      </c>
      <c r="M1001" s="38" t="s">
        <v>326</v>
      </c>
      <c r="N1001" s="91" t="s">
        <v>235</v>
      </c>
      <c r="O1001" s="38" t="s">
        <v>145</v>
      </c>
      <c r="P1001" s="181">
        <v>1</v>
      </c>
      <c r="Q1001" s="181">
        <v>17300</v>
      </c>
      <c r="R1001" s="45">
        <f t="shared" si="136"/>
        <v>17300</v>
      </c>
      <c r="S1001" s="45">
        <f t="shared" si="134"/>
        <v>18511</v>
      </c>
      <c r="T1001" s="45">
        <f t="shared" si="135"/>
        <v>19806.77</v>
      </c>
      <c r="U1001" s="38" t="s">
        <v>153</v>
      </c>
      <c r="V1001" s="38" t="s">
        <v>558</v>
      </c>
      <c r="W1001" s="95" t="s">
        <v>101</v>
      </c>
      <c r="X1001" s="46">
        <v>0</v>
      </c>
    </row>
    <row r="1002" spans="1:24" ht="36">
      <c r="A1002" s="26">
        <v>982</v>
      </c>
      <c r="B1002" s="54" t="s">
        <v>321</v>
      </c>
      <c r="C1002" s="25">
        <v>256</v>
      </c>
      <c r="D1002" s="25" t="s">
        <v>35</v>
      </c>
      <c r="E1002" s="103" t="s">
        <v>35</v>
      </c>
      <c r="F1002" s="38" t="s">
        <v>212</v>
      </c>
      <c r="G1002" s="38" t="s">
        <v>218</v>
      </c>
      <c r="H1002" s="75" t="s">
        <v>204</v>
      </c>
      <c r="I1002" s="38" t="s">
        <v>1478</v>
      </c>
      <c r="J1002" s="38" t="s">
        <v>1320</v>
      </c>
      <c r="K1002" s="47" t="s">
        <v>608</v>
      </c>
      <c r="L1002" s="47" t="s">
        <v>608</v>
      </c>
      <c r="M1002" s="38" t="s">
        <v>326</v>
      </c>
      <c r="N1002" s="91" t="s">
        <v>235</v>
      </c>
      <c r="O1002" s="38" t="s">
        <v>145</v>
      </c>
      <c r="P1002" s="181">
        <v>1</v>
      </c>
      <c r="Q1002" s="181">
        <v>19900</v>
      </c>
      <c r="R1002" s="45">
        <f t="shared" si="136"/>
        <v>19900</v>
      </c>
      <c r="S1002" s="45">
        <f t="shared" si="134"/>
        <v>21293</v>
      </c>
      <c r="T1002" s="45">
        <f t="shared" si="135"/>
        <v>22783.510000000002</v>
      </c>
      <c r="U1002" s="38" t="s">
        <v>153</v>
      </c>
      <c r="V1002" s="38" t="s">
        <v>558</v>
      </c>
      <c r="W1002" s="95" t="s">
        <v>101</v>
      </c>
      <c r="X1002" s="46">
        <v>0</v>
      </c>
    </row>
    <row r="1003" spans="1:24" ht="36">
      <c r="A1003" s="26">
        <v>983</v>
      </c>
      <c r="B1003" s="54" t="s">
        <v>321</v>
      </c>
      <c r="C1003" s="25">
        <v>256</v>
      </c>
      <c r="D1003" s="25" t="s">
        <v>35</v>
      </c>
      <c r="E1003" s="103" t="s">
        <v>35</v>
      </c>
      <c r="F1003" s="38" t="s">
        <v>212</v>
      </c>
      <c r="G1003" s="38" t="s">
        <v>218</v>
      </c>
      <c r="H1003" s="75" t="s">
        <v>204</v>
      </c>
      <c r="I1003" s="38" t="s">
        <v>1478</v>
      </c>
      <c r="J1003" s="38" t="s">
        <v>1320</v>
      </c>
      <c r="K1003" s="47" t="s">
        <v>609</v>
      </c>
      <c r="L1003" s="47" t="s">
        <v>609</v>
      </c>
      <c r="M1003" s="38" t="s">
        <v>326</v>
      </c>
      <c r="N1003" s="91" t="s">
        <v>235</v>
      </c>
      <c r="O1003" s="38" t="s">
        <v>145</v>
      </c>
      <c r="P1003" s="181">
        <v>1</v>
      </c>
      <c r="Q1003" s="181">
        <v>75400</v>
      </c>
      <c r="R1003" s="45">
        <f t="shared" si="136"/>
        <v>75400</v>
      </c>
      <c r="S1003" s="45">
        <f t="shared" si="134"/>
        <v>80678</v>
      </c>
      <c r="T1003" s="45">
        <f t="shared" si="135"/>
        <v>86325.46</v>
      </c>
      <c r="U1003" s="38" t="s">
        <v>153</v>
      </c>
      <c r="V1003" s="38" t="s">
        <v>558</v>
      </c>
      <c r="W1003" s="95" t="s">
        <v>101</v>
      </c>
      <c r="X1003" s="46">
        <v>0</v>
      </c>
    </row>
    <row r="1004" spans="1:24" ht="36">
      <c r="A1004" s="26">
        <v>984</v>
      </c>
      <c r="B1004" s="54" t="s">
        <v>321</v>
      </c>
      <c r="C1004" s="25">
        <v>256</v>
      </c>
      <c r="D1004" s="25" t="s">
        <v>35</v>
      </c>
      <c r="E1004" s="103" t="s">
        <v>35</v>
      </c>
      <c r="F1004" s="38" t="s">
        <v>212</v>
      </c>
      <c r="G1004" s="38" t="s">
        <v>218</v>
      </c>
      <c r="H1004" s="75" t="s">
        <v>204</v>
      </c>
      <c r="I1004" s="38" t="s">
        <v>1478</v>
      </c>
      <c r="J1004" s="38" t="s">
        <v>1320</v>
      </c>
      <c r="K1004" s="47" t="s">
        <v>610</v>
      </c>
      <c r="L1004" s="47" t="s">
        <v>610</v>
      </c>
      <c r="M1004" s="38" t="s">
        <v>326</v>
      </c>
      <c r="N1004" s="91" t="s">
        <v>235</v>
      </c>
      <c r="O1004" s="38" t="s">
        <v>145</v>
      </c>
      <c r="P1004" s="181">
        <v>1</v>
      </c>
      <c r="Q1004" s="181">
        <v>99900</v>
      </c>
      <c r="R1004" s="45">
        <f t="shared" si="136"/>
        <v>99900</v>
      </c>
      <c r="S1004" s="45">
        <f t="shared" si="134"/>
        <v>106893</v>
      </c>
      <c r="T1004" s="45">
        <f t="shared" si="135"/>
        <v>114375.51000000001</v>
      </c>
      <c r="U1004" s="38" t="s">
        <v>153</v>
      </c>
      <c r="V1004" s="38" t="s">
        <v>558</v>
      </c>
      <c r="W1004" s="95" t="s">
        <v>101</v>
      </c>
      <c r="X1004" s="46">
        <v>0</v>
      </c>
    </row>
    <row r="1005" spans="1:24" ht="36">
      <c r="A1005" s="26">
        <v>985</v>
      </c>
      <c r="B1005" s="54" t="s">
        <v>321</v>
      </c>
      <c r="C1005" s="25">
        <v>256</v>
      </c>
      <c r="D1005" s="25" t="s">
        <v>35</v>
      </c>
      <c r="E1005" s="103" t="s">
        <v>35</v>
      </c>
      <c r="F1005" s="38" t="s">
        <v>212</v>
      </c>
      <c r="G1005" s="38" t="s">
        <v>218</v>
      </c>
      <c r="H1005" s="75" t="s">
        <v>204</v>
      </c>
      <c r="I1005" s="38" t="s">
        <v>1478</v>
      </c>
      <c r="J1005" s="38" t="s">
        <v>1320</v>
      </c>
      <c r="K1005" s="47" t="s">
        <v>611</v>
      </c>
      <c r="L1005" s="47" t="s">
        <v>611</v>
      </c>
      <c r="M1005" s="38" t="s">
        <v>326</v>
      </c>
      <c r="N1005" s="91" t="s">
        <v>235</v>
      </c>
      <c r="O1005" s="38" t="s">
        <v>145</v>
      </c>
      <c r="P1005" s="181">
        <v>1</v>
      </c>
      <c r="Q1005" s="181">
        <v>7900</v>
      </c>
      <c r="R1005" s="45">
        <f t="shared" si="136"/>
        <v>7900</v>
      </c>
      <c r="S1005" s="45">
        <f t="shared" si="134"/>
        <v>8453</v>
      </c>
      <c r="T1005" s="45">
        <f t="shared" si="135"/>
        <v>9044.7100000000009</v>
      </c>
      <c r="U1005" s="38" t="s">
        <v>153</v>
      </c>
      <c r="V1005" s="38" t="s">
        <v>558</v>
      </c>
      <c r="W1005" s="95" t="s">
        <v>101</v>
      </c>
      <c r="X1005" s="46">
        <v>0</v>
      </c>
    </row>
    <row r="1006" spans="1:24" ht="36">
      <c r="A1006" s="26">
        <v>986</v>
      </c>
      <c r="B1006" s="54" t="s">
        <v>321</v>
      </c>
      <c r="C1006" s="25">
        <v>256</v>
      </c>
      <c r="D1006" s="25" t="s">
        <v>35</v>
      </c>
      <c r="E1006" s="103" t="s">
        <v>35</v>
      </c>
      <c r="F1006" s="38" t="s">
        <v>212</v>
      </c>
      <c r="G1006" s="38" t="s">
        <v>218</v>
      </c>
      <c r="H1006" s="75" t="s">
        <v>204</v>
      </c>
      <c r="I1006" s="38" t="s">
        <v>1478</v>
      </c>
      <c r="J1006" s="38" t="s">
        <v>1320</v>
      </c>
      <c r="K1006" s="47" t="s">
        <v>612</v>
      </c>
      <c r="L1006" s="47" t="s">
        <v>612</v>
      </c>
      <c r="M1006" s="38" t="s">
        <v>326</v>
      </c>
      <c r="N1006" s="91" t="s">
        <v>235</v>
      </c>
      <c r="O1006" s="38" t="s">
        <v>145</v>
      </c>
      <c r="P1006" s="181">
        <v>1</v>
      </c>
      <c r="Q1006" s="181">
        <v>21900</v>
      </c>
      <c r="R1006" s="45">
        <f t="shared" si="136"/>
        <v>21900</v>
      </c>
      <c r="S1006" s="45">
        <f t="shared" si="134"/>
        <v>23433</v>
      </c>
      <c r="T1006" s="45">
        <f t="shared" si="135"/>
        <v>25073.31</v>
      </c>
      <c r="U1006" s="38" t="s">
        <v>153</v>
      </c>
      <c r="V1006" s="38" t="s">
        <v>558</v>
      </c>
      <c r="W1006" s="95" t="s">
        <v>101</v>
      </c>
      <c r="X1006" s="46">
        <v>0</v>
      </c>
    </row>
    <row r="1007" spans="1:24" ht="36">
      <c r="A1007" s="26">
        <v>987</v>
      </c>
      <c r="B1007" s="54" t="s">
        <v>321</v>
      </c>
      <c r="C1007" s="25">
        <v>256</v>
      </c>
      <c r="D1007" s="25" t="s">
        <v>35</v>
      </c>
      <c r="E1007" s="103" t="s">
        <v>35</v>
      </c>
      <c r="F1007" s="38" t="s">
        <v>212</v>
      </c>
      <c r="G1007" s="38" t="s">
        <v>218</v>
      </c>
      <c r="H1007" s="75" t="s">
        <v>204</v>
      </c>
      <c r="I1007" s="38" t="s">
        <v>1479</v>
      </c>
      <c r="J1007" s="38" t="s">
        <v>1321</v>
      </c>
      <c r="K1007" s="47" t="s">
        <v>614</v>
      </c>
      <c r="L1007" s="47" t="s">
        <v>614</v>
      </c>
      <c r="M1007" s="38" t="s">
        <v>326</v>
      </c>
      <c r="N1007" s="91" t="s">
        <v>235</v>
      </c>
      <c r="O1007" s="38" t="s">
        <v>145</v>
      </c>
      <c r="P1007" s="181">
        <v>2</v>
      </c>
      <c r="Q1007" s="181">
        <v>3450</v>
      </c>
      <c r="R1007" s="45">
        <f t="shared" si="133"/>
        <v>6900</v>
      </c>
      <c r="S1007" s="45">
        <f t="shared" si="134"/>
        <v>7383</v>
      </c>
      <c r="T1007" s="45">
        <f t="shared" si="135"/>
        <v>7899.81</v>
      </c>
      <c r="U1007" s="38" t="s">
        <v>153</v>
      </c>
      <c r="V1007" s="38" t="s">
        <v>558</v>
      </c>
      <c r="W1007" s="95" t="s">
        <v>101</v>
      </c>
      <c r="X1007" s="46">
        <v>0</v>
      </c>
    </row>
    <row r="1008" spans="1:24" ht="36">
      <c r="A1008" s="26">
        <v>988</v>
      </c>
      <c r="B1008" s="54" t="s">
        <v>321</v>
      </c>
      <c r="C1008" s="25">
        <v>256</v>
      </c>
      <c r="D1008" s="25" t="s">
        <v>35</v>
      </c>
      <c r="E1008" s="103" t="s">
        <v>35</v>
      </c>
      <c r="F1008" s="38" t="s">
        <v>212</v>
      </c>
      <c r="G1008" s="38" t="s">
        <v>218</v>
      </c>
      <c r="H1008" s="75" t="s">
        <v>204</v>
      </c>
      <c r="I1008" s="38" t="s">
        <v>1479</v>
      </c>
      <c r="J1008" s="38" t="s">
        <v>1321</v>
      </c>
      <c r="K1008" s="47" t="s">
        <v>615</v>
      </c>
      <c r="L1008" s="47" t="s">
        <v>615</v>
      </c>
      <c r="M1008" s="38" t="s">
        <v>326</v>
      </c>
      <c r="N1008" s="91" t="s">
        <v>235</v>
      </c>
      <c r="O1008" s="38" t="s">
        <v>145</v>
      </c>
      <c r="P1008" s="181">
        <v>2</v>
      </c>
      <c r="Q1008" s="181">
        <v>6100</v>
      </c>
      <c r="R1008" s="45">
        <f t="shared" si="133"/>
        <v>12200</v>
      </c>
      <c r="S1008" s="45">
        <f t="shared" si="134"/>
        <v>13054</v>
      </c>
      <c r="T1008" s="45">
        <f t="shared" si="135"/>
        <v>13967.78</v>
      </c>
      <c r="U1008" s="38" t="s">
        <v>153</v>
      </c>
      <c r="V1008" s="38" t="s">
        <v>558</v>
      </c>
      <c r="W1008" s="95" t="s">
        <v>101</v>
      </c>
      <c r="X1008" s="46">
        <v>0</v>
      </c>
    </row>
    <row r="1009" spans="1:24" ht="36">
      <c r="A1009" s="26">
        <v>989</v>
      </c>
      <c r="B1009" s="54" t="s">
        <v>321</v>
      </c>
      <c r="C1009" s="25">
        <v>256</v>
      </c>
      <c r="D1009" s="25" t="s">
        <v>35</v>
      </c>
      <c r="E1009" s="103" t="s">
        <v>35</v>
      </c>
      <c r="F1009" s="38" t="s">
        <v>212</v>
      </c>
      <c r="G1009" s="38" t="s">
        <v>218</v>
      </c>
      <c r="H1009" s="75" t="s">
        <v>204</v>
      </c>
      <c r="I1009" s="38" t="s">
        <v>1479</v>
      </c>
      <c r="J1009" s="38" t="s">
        <v>1321</v>
      </c>
      <c r="K1009" s="47" t="s">
        <v>616</v>
      </c>
      <c r="L1009" s="47" t="s">
        <v>616</v>
      </c>
      <c r="M1009" s="38" t="s">
        <v>326</v>
      </c>
      <c r="N1009" s="91" t="s">
        <v>235</v>
      </c>
      <c r="O1009" s="38" t="s">
        <v>145</v>
      </c>
      <c r="P1009" s="181">
        <v>1</v>
      </c>
      <c r="Q1009" s="181">
        <v>29900</v>
      </c>
      <c r="R1009" s="45">
        <f t="shared" si="133"/>
        <v>29900</v>
      </c>
      <c r="S1009" s="45">
        <f t="shared" si="134"/>
        <v>31993.000000000004</v>
      </c>
      <c r="T1009" s="45">
        <f t="shared" si="135"/>
        <v>34232.510000000009</v>
      </c>
      <c r="U1009" s="38" t="s">
        <v>153</v>
      </c>
      <c r="V1009" s="38" t="s">
        <v>558</v>
      </c>
      <c r="W1009" s="95" t="s">
        <v>101</v>
      </c>
      <c r="X1009" s="46">
        <v>0</v>
      </c>
    </row>
    <row r="1010" spans="1:24" ht="36">
      <c r="A1010" s="26">
        <v>990</v>
      </c>
      <c r="B1010" s="54" t="s">
        <v>321</v>
      </c>
      <c r="C1010" s="25">
        <v>256</v>
      </c>
      <c r="D1010" s="25" t="s">
        <v>35</v>
      </c>
      <c r="E1010" s="103" t="s">
        <v>35</v>
      </c>
      <c r="F1010" s="38" t="s">
        <v>212</v>
      </c>
      <c r="G1010" s="38" t="s">
        <v>218</v>
      </c>
      <c r="H1010" s="75" t="s">
        <v>204</v>
      </c>
      <c r="I1010" s="38" t="s">
        <v>1479</v>
      </c>
      <c r="J1010" s="38" t="s">
        <v>1321</v>
      </c>
      <c r="K1010" s="47" t="s">
        <v>617</v>
      </c>
      <c r="L1010" s="47" t="s">
        <v>617</v>
      </c>
      <c r="M1010" s="38" t="s">
        <v>326</v>
      </c>
      <c r="N1010" s="91" t="s">
        <v>235</v>
      </c>
      <c r="O1010" s="38" t="s">
        <v>145</v>
      </c>
      <c r="P1010" s="181">
        <v>2</v>
      </c>
      <c r="Q1010" s="181">
        <v>6950</v>
      </c>
      <c r="R1010" s="45">
        <f t="shared" si="133"/>
        <v>13900</v>
      </c>
      <c r="S1010" s="45">
        <f t="shared" si="134"/>
        <v>14873</v>
      </c>
      <c r="T1010" s="45">
        <f t="shared" si="135"/>
        <v>15914.11</v>
      </c>
      <c r="U1010" s="38" t="s">
        <v>153</v>
      </c>
      <c r="V1010" s="38" t="s">
        <v>558</v>
      </c>
      <c r="W1010" s="95" t="s">
        <v>101</v>
      </c>
      <c r="X1010" s="46">
        <v>0</v>
      </c>
    </row>
    <row r="1011" spans="1:24" ht="48">
      <c r="A1011" s="26">
        <v>991</v>
      </c>
      <c r="B1011" s="54" t="s">
        <v>321</v>
      </c>
      <c r="C1011" s="25">
        <v>256</v>
      </c>
      <c r="D1011" s="25" t="s">
        <v>35</v>
      </c>
      <c r="E1011" s="103" t="s">
        <v>35</v>
      </c>
      <c r="F1011" s="38" t="s">
        <v>212</v>
      </c>
      <c r="G1011" s="38" t="s">
        <v>218</v>
      </c>
      <c r="H1011" s="75" t="s">
        <v>204</v>
      </c>
      <c r="I1011" s="38" t="s">
        <v>1479</v>
      </c>
      <c r="J1011" s="38" t="s">
        <v>1321</v>
      </c>
      <c r="K1011" s="47" t="s">
        <v>618</v>
      </c>
      <c r="L1011" s="47" t="s">
        <v>618</v>
      </c>
      <c r="M1011" s="38" t="s">
        <v>326</v>
      </c>
      <c r="N1011" s="91" t="s">
        <v>235</v>
      </c>
      <c r="O1011" s="38" t="s">
        <v>145</v>
      </c>
      <c r="P1011" s="181">
        <v>1</v>
      </c>
      <c r="Q1011" s="181">
        <v>12000</v>
      </c>
      <c r="R1011" s="45">
        <f t="shared" si="133"/>
        <v>12000</v>
      </c>
      <c r="S1011" s="45">
        <f t="shared" si="134"/>
        <v>12840</v>
      </c>
      <c r="T1011" s="45">
        <f t="shared" si="135"/>
        <v>13738.800000000001</v>
      </c>
      <c r="U1011" s="38" t="s">
        <v>153</v>
      </c>
      <c r="V1011" s="38" t="s">
        <v>558</v>
      </c>
      <c r="W1011" s="95" t="s">
        <v>101</v>
      </c>
      <c r="X1011" s="46">
        <v>0</v>
      </c>
    </row>
    <row r="1012" spans="1:24" ht="36">
      <c r="A1012" s="26">
        <v>992</v>
      </c>
      <c r="B1012" s="54" t="s">
        <v>321</v>
      </c>
      <c r="C1012" s="25">
        <v>256</v>
      </c>
      <c r="D1012" s="25" t="s">
        <v>35</v>
      </c>
      <c r="E1012" s="103" t="s">
        <v>35</v>
      </c>
      <c r="F1012" s="38" t="s">
        <v>212</v>
      </c>
      <c r="G1012" s="38" t="s">
        <v>218</v>
      </c>
      <c r="H1012" s="75" t="s">
        <v>204</v>
      </c>
      <c r="I1012" s="38" t="s">
        <v>1479</v>
      </c>
      <c r="J1012" s="38" t="s">
        <v>1321</v>
      </c>
      <c r="K1012" s="47" t="s">
        <v>619</v>
      </c>
      <c r="L1012" s="47" t="s">
        <v>619</v>
      </c>
      <c r="M1012" s="38" t="s">
        <v>326</v>
      </c>
      <c r="N1012" s="91" t="s">
        <v>235</v>
      </c>
      <c r="O1012" s="38" t="s">
        <v>145</v>
      </c>
      <c r="P1012" s="181">
        <v>1</v>
      </c>
      <c r="Q1012" s="181">
        <v>11200</v>
      </c>
      <c r="R1012" s="45">
        <f t="shared" si="133"/>
        <v>11200</v>
      </c>
      <c r="S1012" s="45">
        <f t="shared" si="134"/>
        <v>11984</v>
      </c>
      <c r="T1012" s="45">
        <f t="shared" si="135"/>
        <v>12822.880000000001</v>
      </c>
      <c r="U1012" s="38" t="s">
        <v>153</v>
      </c>
      <c r="V1012" s="38" t="s">
        <v>558</v>
      </c>
      <c r="W1012" s="95" t="s">
        <v>101</v>
      </c>
      <c r="X1012" s="46">
        <v>0</v>
      </c>
    </row>
    <row r="1013" spans="1:24" ht="36">
      <c r="A1013" s="26">
        <v>993</v>
      </c>
      <c r="B1013" s="54" t="s">
        <v>321</v>
      </c>
      <c r="C1013" s="25">
        <v>256</v>
      </c>
      <c r="D1013" s="25" t="s">
        <v>35</v>
      </c>
      <c r="E1013" s="103" t="s">
        <v>35</v>
      </c>
      <c r="F1013" s="38" t="s">
        <v>212</v>
      </c>
      <c r="G1013" s="38" t="s">
        <v>218</v>
      </c>
      <c r="H1013" s="75" t="s">
        <v>204</v>
      </c>
      <c r="I1013" s="38" t="s">
        <v>1479</v>
      </c>
      <c r="J1013" s="38" t="s">
        <v>1321</v>
      </c>
      <c r="K1013" s="47" t="s">
        <v>620</v>
      </c>
      <c r="L1013" s="47" t="s">
        <v>620</v>
      </c>
      <c r="M1013" s="38" t="s">
        <v>326</v>
      </c>
      <c r="N1013" s="91" t="s">
        <v>235</v>
      </c>
      <c r="O1013" s="38" t="s">
        <v>145</v>
      </c>
      <c r="P1013" s="181">
        <v>4</v>
      </c>
      <c r="Q1013" s="181">
        <v>1850</v>
      </c>
      <c r="R1013" s="45">
        <f t="shared" si="133"/>
        <v>7400</v>
      </c>
      <c r="S1013" s="45">
        <f t="shared" si="134"/>
        <v>7918.0000000000009</v>
      </c>
      <c r="T1013" s="45">
        <f t="shared" si="135"/>
        <v>8472.260000000002</v>
      </c>
      <c r="U1013" s="38" t="s">
        <v>153</v>
      </c>
      <c r="V1013" s="38" t="s">
        <v>558</v>
      </c>
      <c r="W1013" s="95" t="s">
        <v>101</v>
      </c>
      <c r="X1013" s="46">
        <v>0</v>
      </c>
    </row>
    <row r="1014" spans="1:24" ht="36">
      <c r="A1014" s="26">
        <v>994</v>
      </c>
      <c r="B1014" s="54" t="s">
        <v>321</v>
      </c>
      <c r="C1014" s="25">
        <v>256</v>
      </c>
      <c r="D1014" s="25" t="s">
        <v>35</v>
      </c>
      <c r="E1014" s="103" t="s">
        <v>35</v>
      </c>
      <c r="F1014" s="38" t="s">
        <v>212</v>
      </c>
      <c r="G1014" s="38" t="s">
        <v>218</v>
      </c>
      <c r="H1014" s="75" t="s">
        <v>204</v>
      </c>
      <c r="I1014" s="38" t="s">
        <v>1479</v>
      </c>
      <c r="J1014" s="38" t="s">
        <v>1321</v>
      </c>
      <c r="K1014" s="47" t="s">
        <v>621</v>
      </c>
      <c r="L1014" s="47" t="s">
        <v>621</v>
      </c>
      <c r="M1014" s="38" t="s">
        <v>326</v>
      </c>
      <c r="N1014" s="91" t="s">
        <v>235</v>
      </c>
      <c r="O1014" s="38" t="s">
        <v>145</v>
      </c>
      <c r="P1014" s="181">
        <v>1</v>
      </c>
      <c r="Q1014" s="181">
        <v>16950</v>
      </c>
      <c r="R1014" s="45">
        <f t="shared" si="133"/>
        <v>16950</v>
      </c>
      <c r="S1014" s="45">
        <f t="shared" si="134"/>
        <v>18136.5</v>
      </c>
      <c r="T1014" s="45">
        <f t="shared" si="135"/>
        <v>19406.055</v>
      </c>
      <c r="U1014" s="38" t="s">
        <v>153</v>
      </c>
      <c r="V1014" s="38" t="s">
        <v>558</v>
      </c>
      <c r="W1014" s="95" t="s">
        <v>101</v>
      </c>
      <c r="X1014" s="46">
        <v>0</v>
      </c>
    </row>
    <row r="1015" spans="1:24" ht="36">
      <c r="A1015" s="26">
        <v>995</v>
      </c>
      <c r="B1015" s="54" t="s">
        <v>321</v>
      </c>
      <c r="C1015" s="25">
        <v>256</v>
      </c>
      <c r="D1015" s="25" t="s">
        <v>35</v>
      </c>
      <c r="E1015" s="103" t="s">
        <v>35</v>
      </c>
      <c r="F1015" s="38" t="s">
        <v>212</v>
      </c>
      <c r="G1015" s="38" t="s">
        <v>218</v>
      </c>
      <c r="H1015" s="75" t="s">
        <v>204</v>
      </c>
      <c r="I1015" s="38" t="s">
        <v>1479</v>
      </c>
      <c r="J1015" s="38" t="s">
        <v>1321</v>
      </c>
      <c r="K1015" s="47" t="s">
        <v>613</v>
      </c>
      <c r="L1015" s="47" t="s">
        <v>613</v>
      </c>
      <c r="M1015" s="38" t="s">
        <v>326</v>
      </c>
      <c r="N1015" s="91" t="s">
        <v>235</v>
      </c>
      <c r="O1015" s="38" t="s">
        <v>145</v>
      </c>
      <c r="P1015" s="181">
        <v>1</v>
      </c>
      <c r="Q1015" s="181">
        <v>10950</v>
      </c>
      <c r="R1015" s="45">
        <f t="shared" si="133"/>
        <v>10950</v>
      </c>
      <c r="S1015" s="45">
        <f t="shared" si="134"/>
        <v>11716.5</v>
      </c>
      <c r="T1015" s="45">
        <f t="shared" si="135"/>
        <v>12536.655000000001</v>
      </c>
      <c r="U1015" s="38" t="s">
        <v>153</v>
      </c>
      <c r="V1015" s="38" t="s">
        <v>558</v>
      </c>
      <c r="W1015" s="95" t="s">
        <v>101</v>
      </c>
      <c r="X1015" s="46">
        <v>0</v>
      </c>
    </row>
    <row r="1016" spans="1:24">
      <c r="A1016" s="26">
        <v>996</v>
      </c>
      <c r="B1016" s="73"/>
      <c r="C1016" s="38"/>
      <c r="D1016" s="38"/>
      <c r="E1016" s="38"/>
      <c r="F1016" s="38"/>
      <c r="G1016" s="38"/>
      <c r="H1016" s="75"/>
      <c r="I1016" s="38"/>
      <c r="J1016" s="38"/>
      <c r="K1016" s="56"/>
      <c r="L1016" s="182"/>
      <c r="M1016" s="38"/>
      <c r="N1016" s="38"/>
      <c r="O1016" s="38"/>
      <c r="P1016" s="183"/>
      <c r="Q1016" s="183"/>
      <c r="R1016" s="45">
        <f>SUM(R967:R1015)</f>
        <v>978640</v>
      </c>
      <c r="S1016" s="45"/>
      <c r="T1016" s="45"/>
      <c r="U1016" s="38"/>
      <c r="V1016" s="38"/>
      <c r="W1016" s="184"/>
      <c r="X1016" s="46"/>
    </row>
    <row r="1017" spans="1:24" ht="36">
      <c r="A1017" s="26">
        <v>997</v>
      </c>
      <c r="B1017" s="54" t="s">
        <v>321</v>
      </c>
      <c r="C1017" s="25">
        <v>256</v>
      </c>
      <c r="D1017" s="25" t="s">
        <v>35</v>
      </c>
      <c r="E1017" s="103" t="s">
        <v>35</v>
      </c>
      <c r="F1017" s="38" t="s">
        <v>212</v>
      </c>
      <c r="G1017" s="38" t="s">
        <v>218</v>
      </c>
      <c r="H1017" s="31" t="s">
        <v>385</v>
      </c>
      <c r="I1017" s="32" t="s">
        <v>1480</v>
      </c>
      <c r="J1017" s="27" t="s">
        <v>660</v>
      </c>
      <c r="K1017" s="27" t="s">
        <v>661</v>
      </c>
      <c r="L1017" s="27" t="s">
        <v>661</v>
      </c>
      <c r="M1017" s="38" t="s">
        <v>326</v>
      </c>
      <c r="N1017" s="91" t="s">
        <v>235</v>
      </c>
      <c r="O1017" s="38" t="s">
        <v>145</v>
      </c>
      <c r="P1017" s="49">
        <v>7</v>
      </c>
      <c r="Q1017" s="185">
        <v>550</v>
      </c>
      <c r="R1017" s="45">
        <f>P1017*Q1017</f>
        <v>3850</v>
      </c>
      <c r="S1017" s="45">
        <f>R1017*1.07</f>
        <v>4119.5</v>
      </c>
      <c r="T1017" s="45">
        <f>S1017*1.07</f>
        <v>4407.8650000000007</v>
      </c>
      <c r="U1017" s="32" t="s">
        <v>549</v>
      </c>
      <c r="V1017" s="38" t="s">
        <v>546</v>
      </c>
      <c r="W1017" s="95" t="s">
        <v>101</v>
      </c>
      <c r="X1017" s="46">
        <v>0</v>
      </c>
    </row>
    <row r="1018" spans="1:24" ht="36">
      <c r="A1018" s="26">
        <v>998</v>
      </c>
      <c r="B1018" s="54" t="s">
        <v>321</v>
      </c>
      <c r="C1018" s="25">
        <v>256</v>
      </c>
      <c r="D1018" s="25" t="s">
        <v>35</v>
      </c>
      <c r="E1018" s="103" t="s">
        <v>35</v>
      </c>
      <c r="F1018" s="38" t="s">
        <v>212</v>
      </c>
      <c r="G1018" s="38" t="s">
        <v>218</v>
      </c>
      <c r="H1018" s="75" t="s">
        <v>292</v>
      </c>
      <c r="I1018" s="48" t="s">
        <v>622</v>
      </c>
      <c r="J1018" s="48" t="s">
        <v>622</v>
      </c>
      <c r="K1018" s="48" t="s">
        <v>622</v>
      </c>
      <c r="L1018" s="48" t="s">
        <v>622</v>
      </c>
      <c r="M1018" s="38" t="s">
        <v>326</v>
      </c>
      <c r="N1018" s="91" t="s">
        <v>235</v>
      </c>
      <c r="O1018" s="38" t="s">
        <v>145</v>
      </c>
      <c r="P1018" s="49">
        <v>7</v>
      </c>
      <c r="Q1018" s="186">
        <v>45</v>
      </c>
      <c r="R1018" s="45">
        <f t="shared" ref="R1018:R1074" si="137">P1018*Q1018</f>
        <v>315</v>
      </c>
      <c r="S1018" s="45">
        <f t="shared" ref="S1018:S1049" si="138">R1018*1.07</f>
        <v>337.05</v>
      </c>
      <c r="T1018" s="45">
        <f t="shared" ref="T1018:T1049" si="139">S1018*1.07</f>
        <v>360.64350000000002</v>
      </c>
      <c r="U1018" s="32" t="s">
        <v>549</v>
      </c>
      <c r="V1018" s="38" t="s">
        <v>546</v>
      </c>
      <c r="W1018" s="95" t="s">
        <v>101</v>
      </c>
      <c r="X1018" s="46">
        <v>0</v>
      </c>
    </row>
    <row r="1019" spans="1:24" ht="60">
      <c r="A1019" s="26">
        <v>999</v>
      </c>
      <c r="B1019" s="54" t="s">
        <v>321</v>
      </c>
      <c r="C1019" s="25">
        <v>256</v>
      </c>
      <c r="D1019" s="25" t="s">
        <v>35</v>
      </c>
      <c r="E1019" s="103" t="s">
        <v>35</v>
      </c>
      <c r="F1019" s="38" t="s">
        <v>212</v>
      </c>
      <c r="G1019" s="38" t="s">
        <v>218</v>
      </c>
      <c r="H1019" s="31" t="s">
        <v>389</v>
      </c>
      <c r="I1019" s="25" t="s">
        <v>637</v>
      </c>
      <c r="J1019" s="25" t="s">
        <v>638</v>
      </c>
      <c r="K1019" s="25" t="s">
        <v>1502</v>
      </c>
      <c r="L1019" s="25" t="s">
        <v>639</v>
      </c>
      <c r="M1019" s="38" t="s">
        <v>326</v>
      </c>
      <c r="N1019" s="91" t="s">
        <v>235</v>
      </c>
      <c r="O1019" s="38" t="s">
        <v>145</v>
      </c>
      <c r="P1019" s="49">
        <v>260</v>
      </c>
      <c r="Q1019" s="186">
        <v>670</v>
      </c>
      <c r="R1019" s="45">
        <f t="shared" si="137"/>
        <v>174200</v>
      </c>
      <c r="S1019" s="45">
        <f t="shared" si="138"/>
        <v>186394</v>
      </c>
      <c r="T1019" s="45">
        <f t="shared" si="139"/>
        <v>199441.58000000002</v>
      </c>
      <c r="U1019" s="32" t="s">
        <v>549</v>
      </c>
      <c r="V1019" s="38" t="s">
        <v>546</v>
      </c>
      <c r="W1019" s="95" t="s">
        <v>101</v>
      </c>
      <c r="X1019" s="46">
        <v>0</v>
      </c>
    </row>
    <row r="1020" spans="1:24" ht="36">
      <c r="A1020" s="26">
        <v>1000</v>
      </c>
      <c r="B1020" s="54" t="s">
        <v>321</v>
      </c>
      <c r="C1020" s="25">
        <v>256</v>
      </c>
      <c r="D1020" s="25" t="s">
        <v>35</v>
      </c>
      <c r="E1020" s="103" t="s">
        <v>35</v>
      </c>
      <c r="F1020" s="38" t="s">
        <v>212</v>
      </c>
      <c r="G1020" s="38" t="s">
        <v>218</v>
      </c>
      <c r="H1020" s="31" t="s">
        <v>389</v>
      </c>
      <c r="I1020" s="25" t="s">
        <v>634</v>
      </c>
      <c r="J1020" s="25" t="s">
        <v>635</v>
      </c>
      <c r="K1020" s="25" t="s">
        <v>636</v>
      </c>
      <c r="L1020" s="25" t="s">
        <v>636</v>
      </c>
      <c r="M1020" s="38" t="s">
        <v>326</v>
      </c>
      <c r="N1020" s="91" t="s">
        <v>235</v>
      </c>
      <c r="O1020" s="38" t="s">
        <v>145</v>
      </c>
      <c r="P1020" s="49">
        <v>24</v>
      </c>
      <c r="Q1020" s="186">
        <v>220</v>
      </c>
      <c r="R1020" s="45">
        <f t="shared" si="137"/>
        <v>5280</v>
      </c>
      <c r="S1020" s="45">
        <f t="shared" si="138"/>
        <v>5649.6</v>
      </c>
      <c r="T1020" s="45">
        <f t="shared" si="139"/>
        <v>6045.072000000001</v>
      </c>
      <c r="U1020" s="32" t="s">
        <v>549</v>
      </c>
      <c r="V1020" s="38" t="s">
        <v>546</v>
      </c>
      <c r="W1020" s="95" t="s">
        <v>101</v>
      </c>
      <c r="X1020" s="46">
        <v>0</v>
      </c>
    </row>
    <row r="1021" spans="1:24" ht="36">
      <c r="A1021" s="26">
        <v>1001</v>
      </c>
      <c r="B1021" s="54" t="s">
        <v>321</v>
      </c>
      <c r="C1021" s="25">
        <v>256</v>
      </c>
      <c r="D1021" s="25" t="s">
        <v>35</v>
      </c>
      <c r="E1021" s="103" t="s">
        <v>35</v>
      </c>
      <c r="F1021" s="38" t="s">
        <v>212</v>
      </c>
      <c r="G1021" s="38" t="s">
        <v>218</v>
      </c>
      <c r="H1021" s="31" t="s">
        <v>389</v>
      </c>
      <c r="I1021" s="48" t="s">
        <v>623</v>
      </c>
      <c r="J1021" s="48" t="s">
        <v>623</v>
      </c>
      <c r="K1021" s="48" t="s">
        <v>623</v>
      </c>
      <c r="L1021" s="48" t="s">
        <v>623</v>
      </c>
      <c r="M1021" s="38" t="s">
        <v>326</v>
      </c>
      <c r="N1021" s="91" t="s">
        <v>235</v>
      </c>
      <c r="O1021" s="38" t="s">
        <v>145</v>
      </c>
      <c r="P1021" s="49">
        <v>140</v>
      </c>
      <c r="Q1021" s="186">
        <v>50</v>
      </c>
      <c r="R1021" s="45">
        <f t="shared" si="137"/>
        <v>7000</v>
      </c>
      <c r="S1021" s="45">
        <f t="shared" si="138"/>
        <v>7490</v>
      </c>
      <c r="T1021" s="45">
        <f t="shared" si="139"/>
        <v>8014.3</v>
      </c>
      <c r="U1021" s="32" t="s">
        <v>549</v>
      </c>
      <c r="V1021" s="38" t="s">
        <v>546</v>
      </c>
      <c r="W1021" s="95" t="s">
        <v>101</v>
      </c>
      <c r="X1021" s="46">
        <v>0</v>
      </c>
    </row>
    <row r="1022" spans="1:24" ht="36">
      <c r="A1022" s="26">
        <v>1002</v>
      </c>
      <c r="B1022" s="54" t="s">
        <v>321</v>
      </c>
      <c r="C1022" s="25">
        <v>256</v>
      </c>
      <c r="D1022" s="25" t="s">
        <v>35</v>
      </c>
      <c r="E1022" s="103" t="s">
        <v>35</v>
      </c>
      <c r="F1022" s="38" t="s">
        <v>212</v>
      </c>
      <c r="G1022" s="38" t="s">
        <v>218</v>
      </c>
      <c r="H1022" s="75" t="s">
        <v>343</v>
      </c>
      <c r="I1022" s="48" t="s">
        <v>624</v>
      </c>
      <c r="J1022" s="48" t="s">
        <v>624</v>
      </c>
      <c r="K1022" s="48" t="s">
        <v>624</v>
      </c>
      <c r="L1022" s="48" t="s">
        <v>624</v>
      </c>
      <c r="M1022" s="38" t="s">
        <v>326</v>
      </c>
      <c r="N1022" s="91" t="s">
        <v>235</v>
      </c>
      <c r="O1022" s="38" t="s">
        <v>145</v>
      </c>
      <c r="P1022" s="49">
        <v>14</v>
      </c>
      <c r="Q1022" s="186">
        <v>60.2</v>
      </c>
      <c r="R1022" s="45">
        <f t="shared" si="137"/>
        <v>842.80000000000007</v>
      </c>
      <c r="S1022" s="45">
        <f t="shared" si="138"/>
        <v>901.79600000000016</v>
      </c>
      <c r="T1022" s="45">
        <f t="shared" si="139"/>
        <v>964.92172000000028</v>
      </c>
      <c r="U1022" s="32" t="s">
        <v>549</v>
      </c>
      <c r="V1022" s="38" t="s">
        <v>546</v>
      </c>
      <c r="W1022" s="95" t="s">
        <v>101</v>
      </c>
      <c r="X1022" s="46">
        <v>0</v>
      </c>
    </row>
    <row r="1023" spans="1:24" ht="108">
      <c r="A1023" s="26">
        <v>1003</v>
      </c>
      <c r="B1023" s="54" t="s">
        <v>321</v>
      </c>
      <c r="C1023" s="25">
        <v>256</v>
      </c>
      <c r="D1023" s="25" t="s">
        <v>35</v>
      </c>
      <c r="E1023" s="103" t="s">
        <v>35</v>
      </c>
      <c r="F1023" s="38" t="s">
        <v>212</v>
      </c>
      <c r="G1023" s="38" t="s">
        <v>218</v>
      </c>
      <c r="H1023" s="31" t="s">
        <v>292</v>
      </c>
      <c r="I1023" s="25" t="s">
        <v>1481</v>
      </c>
      <c r="J1023" s="25" t="s">
        <v>640</v>
      </c>
      <c r="K1023" s="27" t="s">
        <v>641</v>
      </c>
      <c r="L1023" s="27" t="s">
        <v>641</v>
      </c>
      <c r="M1023" s="38" t="s">
        <v>326</v>
      </c>
      <c r="N1023" s="91" t="s">
        <v>235</v>
      </c>
      <c r="O1023" s="38" t="s">
        <v>145</v>
      </c>
      <c r="P1023" s="49">
        <v>7</v>
      </c>
      <c r="Q1023" s="186">
        <v>659</v>
      </c>
      <c r="R1023" s="45">
        <f t="shared" si="137"/>
        <v>4613</v>
      </c>
      <c r="S1023" s="45">
        <f t="shared" si="138"/>
        <v>4935.91</v>
      </c>
      <c r="T1023" s="45">
        <f t="shared" si="139"/>
        <v>5281.4237000000003</v>
      </c>
      <c r="U1023" s="32" t="s">
        <v>549</v>
      </c>
      <c r="V1023" s="38" t="s">
        <v>546</v>
      </c>
      <c r="W1023" s="95" t="s">
        <v>101</v>
      </c>
      <c r="X1023" s="46">
        <v>0</v>
      </c>
    </row>
    <row r="1024" spans="1:24" ht="36">
      <c r="A1024" s="26">
        <v>1004</v>
      </c>
      <c r="B1024" s="54" t="s">
        <v>321</v>
      </c>
      <c r="C1024" s="25">
        <v>256</v>
      </c>
      <c r="D1024" s="25" t="s">
        <v>35</v>
      </c>
      <c r="E1024" s="103" t="s">
        <v>35</v>
      </c>
      <c r="F1024" s="38" t="s">
        <v>212</v>
      </c>
      <c r="G1024" s="38" t="s">
        <v>218</v>
      </c>
      <c r="H1024" s="31" t="s">
        <v>388</v>
      </c>
      <c r="I1024" s="25" t="s">
        <v>642</v>
      </c>
      <c r="J1024" s="25" t="s">
        <v>643</v>
      </c>
      <c r="K1024" s="27" t="s">
        <v>644</v>
      </c>
      <c r="L1024" s="27" t="s">
        <v>644</v>
      </c>
      <c r="M1024" s="38" t="s">
        <v>326</v>
      </c>
      <c r="N1024" s="91" t="s">
        <v>235</v>
      </c>
      <c r="O1024" s="38" t="s">
        <v>145</v>
      </c>
      <c r="P1024" s="49">
        <v>14</v>
      </c>
      <c r="Q1024" s="186">
        <v>550</v>
      </c>
      <c r="R1024" s="45">
        <f t="shared" si="137"/>
        <v>7700</v>
      </c>
      <c r="S1024" s="45">
        <f t="shared" si="138"/>
        <v>8239</v>
      </c>
      <c r="T1024" s="45">
        <f t="shared" si="139"/>
        <v>8815.7300000000014</v>
      </c>
      <c r="U1024" s="32" t="s">
        <v>549</v>
      </c>
      <c r="V1024" s="38" t="s">
        <v>546</v>
      </c>
      <c r="W1024" s="95" t="s">
        <v>101</v>
      </c>
      <c r="X1024" s="46">
        <v>0</v>
      </c>
    </row>
    <row r="1025" spans="1:24" ht="36">
      <c r="A1025" s="26">
        <v>1005</v>
      </c>
      <c r="B1025" s="54" t="s">
        <v>321</v>
      </c>
      <c r="C1025" s="25">
        <v>256</v>
      </c>
      <c r="D1025" s="25" t="s">
        <v>35</v>
      </c>
      <c r="E1025" s="103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647</v>
      </c>
      <c r="L1025" s="25" t="s">
        <v>647</v>
      </c>
      <c r="M1025" s="38" t="s">
        <v>326</v>
      </c>
      <c r="N1025" s="91" t="s">
        <v>235</v>
      </c>
      <c r="O1025" s="38" t="s">
        <v>145</v>
      </c>
      <c r="P1025" s="49">
        <v>70</v>
      </c>
      <c r="Q1025" s="186">
        <v>3.8</v>
      </c>
      <c r="R1025" s="45">
        <f t="shared" si="137"/>
        <v>266</v>
      </c>
      <c r="S1025" s="45">
        <f t="shared" si="138"/>
        <v>284.62</v>
      </c>
      <c r="T1025" s="45">
        <f t="shared" si="139"/>
        <v>304.54340000000002</v>
      </c>
      <c r="U1025" s="32" t="s">
        <v>549</v>
      </c>
      <c r="V1025" s="38" t="s">
        <v>546</v>
      </c>
      <c r="W1025" s="95" t="s">
        <v>101</v>
      </c>
      <c r="X1025" s="46">
        <v>0</v>
      </c>
    </row>
    <row r="1026" spans="1:24" ht="36">
      <c r="A1026" s="26">
        <v>1006</v>
      </c>
      <c r="B1026" s="54" t="s">
        <v>321</v>
      </c>
      <c r="C1026" s="25">
        <v>256</v>
      </c>
      <c r="D1026" s="25" t="s">
        <v>35</v>
      </c>
      <c r="E1026" s="103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646</v>
      </c>
      <c r="L1026" s="25" t="s">
        <v>646</v>
      </c>
      <c r="M1026" s="38" t="s">
        <v>326</v>
      </c>
      <c r="N1026" s="91" t="s">
        <v>235</v>
      </c>
      <c r="O1026" s="38" t="s">
        <v>145</v>
      </c>
      <c r="P1026" s="49">
        <v>70</v>
      </c>
      <c r="Q1026" s="186">
        <v>10.3</v>
      </c>
      <c r="R1026" s="45">
        <f t="shared" si="137"/>
        <v>721</v>
      </c>
      <c r="S1026" s="45">
        <f t="shared" si="138"/>
        <v>771.47</v>
      </c>
      <c r="T1026" s="45">
        <f t="shared" si="139"/>
        <v>825.4729000000001</v>
      </c>
      <c r="U1026" s="32" t="s">
        <v>549</v>
      </c>
      <c r="V1026" s="38" t="s">
        <v>546</v>
      </c>
      <c r="W1026" s="95" t="s">
        <v>101</v>
      </c>
      <c r="X1026" s="46">
        <v>0</v>
      </c>
    </row>
    <row r="1027" spans="1:24" ht="36">
      <c r="A1027" s="26">
        <v>1007</v>
      </c>
      <c r="B1027" s="54" t="s">
        <v>321</v>
      </c>
      <c r="C1027" s="25">
        <v>256</v>
      </c>
      <c r="D1027" s="25" t="s">
        <v>35</v>
      </c>
      <c r="E1027" s="103" t="s">
        <v>35</v>
      </c>
      <c r="F1027" s="38" t="s">
        <v>212</v>
      </c>
      <c r="G1027" s="38" t="s">
        <v>218</v>
      </c>
      <c r="H1027" s="31" t="s">
        <v>292</v>
      </c>
      <c r="I1027" s="25" t="s">
        <v>1482</v>
      </c>
      <c r="J1027" s="25" t="s">
        <v>645</v>
      </c>
      <c r="K1027" s="25" t="s">
        <v>648</v>
      </c>
      <c r="L1027" s="25" t="s">
        <v>648</v>
      </c>
      <c r="M1027" s="38" t="s">
        <v>326</v>
      </c>
      <c r="N1027" s="91" t="s">
        <v>235</v>
      </c>
      <c r="O1027" s="38" t="s">
        <v>145</v>
      </c>
      <c r="P1027" s="49">
        <v>35</v>
      </c>
      <c r="Q1027" s="186">
        <v>20.100000000000001</v>
      </c>
      <c r="R1027" s="45">
        <f t="shared" si="137"/>
        <v>703.5</v>
      </c>
      <c r="S1027" s="45">
        <f t="shared" si="138"/>
        <v>752.745</v>
      </c>
      <c r="T1027" s="45">
        <f t="shared" si="139"/>
        <v>805.43715000000009</v>
      </c>
      <c r="U1027" s="32" t="s">
        <v>549</v>
      </c>
      <c r="V1027" s="38" t="s">
        <v>546</v>
      </c>
      <c r="W1027" s="95" t="s">
        <v>101</v>
      </c>
      <c r="X1027" s="46">
        <v>0</v>
      </c>
    </row>
    <row r="1028" spans="1:24" ht="36">
      <c r="A1028" s="26">
        <v>1008</v>
      </c>
      <c r="B1028" s="54" t="s">
        <v>321</v>
      </c>
      <c r="C1028" s="25">
        <v>256</v>
      </c>
      <c r="D1028" s="25" t="s">
        <v>35</v>
      </c>
      <c r="E1028" s="103" t="s">
        <v>35</v>
      </c>
      <c r="F1028" s="38" t="s">
        <v>212</v>
      </c>
      <c r="G1028" s="38" t="s">
        <v>218</v>
      </c>
      <c r="H1028" s="30" t="s">
        <v>387</v>
      </c>
      <c r="I1028" s="50" t="s">
        <v>1483</v>
      </c>
      <c r="J1028" s="50" t="s">
        <v>625</v>
      </c>
      <c r="K1028" s="50" t="s">
        <v>1483</v>
      </c>
      <c r="L1028" s="50" t="s">
        <v>625</v>
      </c>
      <c r="M1028" s="38" t="s">
        <v>326</v>
      </c>
      <c r="N1028" s="91" t="s">
        <v>235</v>
      </c>
      <c r="O1028" s="38" t="s">
        <v>145</v>
      </c>
      <c r="P1028" s="49">
        <v>7</v>
      </c>
      <c r="Q1028" s="186">
        <v>70</v>
      </c>
      <c r="R1028" s="45">
        <f t="shared" si="137"/>
        <v>490</v>
      </c>
      <c r="S1028" s="45">
        <f t="shared" si="138"/>
        <v>524.30000000000007</v>
      </c>
      <c r="T1028" s="45">
        <f t="shared" si="139"/>
        <v>561.00100000000009</v>
      </c>
      <c r="U1028" s="32" t="s">
        <v>549</v>
      </c>
      <c r="V1028" s="38" t="s">
        <v>546</v>
      </c>
      <c r="W1028" s="95" t="s">
        <v>101</v>
      </c>
      <c r="X1028" s="46">
        <v>0</v>
      </c>
    </row>
    <row r="1029" spans="1:24" ht="48">
      <c r="A1029" s="26">
        <v>1009</v>
      </c>
      <c r="B1029" s="54" t="s">
        <v>321</v>
      </c>
      <c r="C1029" s="25">
        <v>256</v>
      </c>
      <c r="D1029" s="25" t="s">
        <v>35</v>
      </c>
      <c r="E1029" s="103" t="s">
        <v>35</v>
      </c>
      <c r="F1029" s="32" t="s">
        <v>212</v>
      </c>
      <c r="G1029" s="32" t="s">
        <v>218</v>
      </c>
      <c r="H1029" s="31" t="s">
        <v>388</v>
      </c>
      <c r="I1029" s="27" t="s">
        <v>654</v>
      </c>
      <c r="J1029" s="27" t="s">
        <v>655</v>
      </c>
      <c r="K1029" s="27" t="s">
        <v>1503</v>
      </c>
      <c r="L1029" s="27" t="s">
        <v>656</v>
      </c>
      <c r="M1029" s="32" t="s">
        <v>326</v>
      </c>
      <c r="N1029" s="91" t="s">
        <v>235</v>
      </c>
      <c r="O1029" s="32" t="s">
        <v>145</v>
      </c>
      <c r="P1029" s="49">
        <v>14</v>
      </c>
      <c r="Q1029" s="186">
        <v>180</v>
      </c>
      <c r="R1029" s="45">
        <f t="shared" si="137"/>
        <v>2520</v>
      </c>
      <c r="S1029" s="45">
        <f t="shared" si="138"/>
        <v>2696.4</v>
      </c>
      <c r="T1029" s="45">
        <f t="shared" si="139"/>
        <v>2885.1480000000001</v>
      </c>
      <c r="U1029" s="32" t="s">
        <v>549</v>
      </c>
      <c r="V1029" s="38" t="s">
        <v>546</v>
      </c>
      <c r="W1029" s="95" t="s">
        <v>101</v>
      </c>
      <c r="X1029" s="33">
        <v>0</v>
      </c>
    </row>
    <row r="1030" spans="1:24" ht="48">
      <c r="A1030" s="26">
        <v>1010</v>
      </c>
      <c r="B1030" s="54" t="s">
        <v>321</v>
      </c>
      <c r="C1030" s="25">
        <v>256</v>
      </c>
      <c r="D1030" s="25" t="s">
        <v>35</v>
      </c>
      <c r="E1030" s="103" t="s">
        <v>35</v>
      </c>
      <c r="F1030" s="32" t="s">
        <v>212</v>
      </c>
      <c r="G1030" s="32" t="s">
        <v>218</v>
      </c>
      <c r="H1030" s="31" t="s">
        <v>182</v>
      </c>
      <c r="I1030" s="27" t="s">
        <v>651</v>
      </c>
      <c r="J1030" s="27" t="s">
        <v>652</v>
      </c>
      <c r="K1030" s="27" t="s">
        <v>1504</v>
      </c>
      <c r="L1030" s="27" t="s">
        <v>653</v>
      </c>
      <c r="M1030" s="32" t="s">
        <v>326</v>
      </c>
      <c r="N1030" s="91" t="s">
        <v>235</v>
      </c>
      <c r="O1030" s="32" t="s">
        <v>145</v>
      </c>
      <c r="P1030" s="49">
        <v>14</v>
      </c>
      <c r="Q1030" s="186">
        <v>8.6</v>
      </c>
      <c r="R1030" s="45">
        <f>P1030*Q1030</f>
        <v>120.39999999999999</v>
      </c>
      <c r="S1030" s="45">
        <f t="shared" si="138"/>
        <v>128.828</v>
      </c>
      <c r="T1030" s="45">
        <f t="shared" si="139"/>
        <v>137.84596000000002</v>
      </c>
      <c r="U1030" s="32" t="s">
        <v>549</v>
      </c>
      <c r="V1030" s="38" t="s">
        <v>546</v>
      </c>
      <c r="W1030" s="95" t="s">
        <v>101</v>
      </c>
      <c r="X1030" s="33">
        <v>0</v>
      </c>
    </row>
    <row r="1031" spans="1:24" ht="36">
      <c r="A1031" s="26">
        <v>1011</v>
      </c>
      <c r="B1031" s="54" t="s">
        <v>321</v>
      </c>
      <c r="C1031" s="25">
        <v>256</v>
      </c>
      <c r="D1031" s="25" t="s">
        <v>35</v>
      </c>
      <c r="E1031" s="103" t="s">
        <v>35</v>
      </c>
      <c r="F1031" s="32" t="s">
        <v>212</v>
      </c>
      <c r="G1031" s="32" t="s">
        <v>218</v>
      </c>
      <c r="H1031" s="31" t="s">
        <v>339</v>
      </c>
      <c r="I1031" s="48" t="s">
        <v>1484</v>
      </c>
      <c r="J1031" s="48" t="s">
        <v>626</v>
      </c>
      <c r="K1031" s="32" t="s">
        <v>1310</v>
      </c>
      <c r="L1031" s="32" t="s">
        <v>1310</v>
      </c>
      <c r="M1031" s="32" t="s">
        <v>326</v>
      </c>
      <c r="N1031" s="91" t="s">
        <v>235</v>
      </c>
      <c r="O1031" s="32" t="s">
        <v>145</v>
      </c>
      <c r="P1031" s="49">
        <v>1</v>
      </c>
      <c r="Q1031" s="186">
        <v>2784</v>
      </c>
      <c r="R1031" s="45">
        <f t="shared" si="137"/>
        <v>2784</v>
      </c>
      <c r="S1031" s="45">
        <f t="shared" si="138"/>
        <v>2978.88</v>
      </c>
      <c r="T1031" s="45">
        <f t="shared" si="139"/>
        <v>3187.4016000000001</v>
      </c>
      <c r="U1031" s="32" t="s">
        <v>549</v>
      </c>
      <c r="V1031" s="38" t="s">
        <v>546</v>
      </c>
      <c r="W1031" s="95" t="s">
        <v>101</v>
      </c>
      <c r="X1031" s="33">
        <v>0</v>
      </c>
    </row>
    <row r="1032" spans="1:24" ht="36">
      <c r="A1032" s="26">
        <v>1012</v>
      </c>
      <c r="B1032" s="54" t="s">
        <v>321</v>
      </c>
      <c r="C1032" s="25">
        <v>256</v>
      </c>
      <c r="D1032" s="25" t="s">
        <v>35</v>
      </c>
      <c r="E1032" s="103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1311</v>
      </c>
      <c r="L1032" s="32" t="s">
        <v>1311</v>
      </c>
      <c r="M1032" s="32" t="s">
        <v>326</v>
      </c>
      <c r="N1032" s="91" t="s">
        <v>235</v>
      </c>
      <c r="O1032" s="32" t="s">
        <v>145</v>
      </c>
      <c r="P1032" s="49">
        <v>4</v>
      </c>
      <c r="Q1032" s="186">
        <v>2950</v>
      </c>
      <c r="R1032" s="45">
        <f t="shared" si="137"/>
        <v>11800</v>
      </c>
      <c r="S1032" s="45">
        <f t="shared" si="138"/>
        <v>12626</v>
      </c>
      <c r="T1032" s="45">
        <f t="shared" si="139"/>
        <v>13509.820000000002</v>
      </c>
      <c r="U1032" s="32" t="s">
        <v>549</v>
      </c>
      <c r="V1032" s="38" t="s">
        <v>546</v>
      </c>
      <c r="W1032" s="95" t="s">
        <v>101</v>
      </c>
      <c r="X1032" s="33">
        <v>0</v>
      </c>
    </row>
    <row r="1033" spans="1:24" ht="36">
      <c r="A1033" s="26">
        <v>1013</v>
      </c>
      <c r="B1033" s="54" t="s">
        <v>321</v>
      </c>
      <c r="C1033" s="25">
        <v>256</v>
      </c>
      <c r="D1033" s="25" t="s">
        <v>35</v>
      </c>
      <c r="E1033" s="103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1312</v>
      </c>
      <c r="L1033" s="32" t="s">
        <v>1312</v>
      </c>
      <c r="M1033" s="32" t="s">
        <v>326</v>
      </c>
      <c r="N1033" s="91" t="s">
        <v>235</v>
      </c>
      <c r="O1033" s="32" t="s">
        <v>145</v>
      </c>
      <c r="P1033" s="49">
        <v>15</v>
      </c>
      <c r="Q1033" s="186">
        <v>7300</v>
      </c>
      <c r="R1033" s="45">
        <f t="shared" si="137"/>
        <v>109500</v>
      </c>
      <c r="S1033" s="45">
        <f t="shared" si="138"/>
        <v>117165</v>
      </c>
      <c r="T1033" s="45">
        <f t="shared" si="139"/>
        <v>125366.55</v>
      </c>
      <c r="U1033" s="32" t="s">
        <v>549</v>
      </c>
      <c r="V1033" s="38" t="s">
        <v>546</v>
      </c>
      <c r="W1033" s="95" t="s">
        <v>101</v>
      </c>
      <c r="X1033" s="33">
        <v>0</v>
      </c>
    </row>
    <row r="1034" spans="1:24" ht="36">
      <c r="A1034" s="26">
        <v>1014</v>
      </c>
      <c r="B1034" s="54" t="s">
        <v>321</v>
      </c>
      <c r="C1034" s="25">
        <v>256</v>
      </c>
      <c r="D1034" s="25" t="s">
        <v>35</v>
      </c>
      <c r="E1034" s="103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1313</v>
      </c>
      <c r="L1034" s="32" t="s">
        <v>1313</v>
      </c>
      <c r="M1034" s="32" t="s">
        <v>326</v>
      </c>
      <c r="N1034" s="91" t="s">
        <v>235</v>
      </c>
      <c r="O1034" s="32" t="s">
        <v>145</v>
      </c>
      <c r="P1034" s="49">
        <v>8</v>
      </c>
      <c r="Q1034" s="186">
        <v>2490</v>
      </c>
      <c r="R1034" s="45">
        <f t="shared" si="137"/>
        <v>19920</v>
      </c>
      <c r="S1034" s="45">
        <f t="shared" si="138"/>
        <v>21314.400000000001</v>
      </c>
      <c r="T1034" s="45">
        <f t="shared" si="139"/>
        <v>22806.408000000003</v>
      </c>
      <c r="U1034" s="32" t="s">
        <v>549</v>
      </c>
      <c r="V1034" s="38" t="s">
        <v>546</v>
      </c>
      <c r="W1034" s="95" t="s">
        <v>101</v>
      </c>
      <c r="X1034" s="33">
        <v>0</v>
      </c>
    </row>
    <row r="1035" spans="1:24" ht="36">
      <c r="A1035" s="26">
        <v>1015</v>
      </c>
      <c r="B1035" s="54" t="s">
        <v>321</v>
      </c>
      <c r="C1035" s="25">
        <v>256</v>
      </c>
      <c r="D1035" s="25" t="s">
        <v>35</v>
      </c>
      <c r="E1035" s="103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1314</v>
      </c>
      <c r="L1035" s="32" t="s">
        <v>1314</v>
      </c>
      <c r="M1035" s="32" t="s">
        <v>326</v>
      </c>
      <c r="N1035" s="91" t="s">
        <v>235</v>
      </c>
      <c r="O1035" s="32" t="s">
        <v>145</v>
      </c>
      <c r="P1035" s="49">
        <v>2</v>
      </c>
      <c r="Q1035" s="186">
        <v>2784</v>
      </c>
      <c r="R1035" s="45">
        <f t="shared" si="137"/>
        <v>5568</v>
      </c>
      <c r="S1035" s="45">
        <f t="shared" si="138"/>
        <v>5957.76</v>
      </c>
      <c r="T1035" s="45">
        <f t="shared" si="139"/>
        <v>6374.8032000000003</v>
      </c>
      <c r="U1035" s="32" t="s">
        <v>549</v>
      </c>
      <c r="V1035" s="38" t="s">
        <v>546</v>
      </c>
      <c r="W1035" s="95" t="s">
        <v>101</v>
      </c>
      <c r="X1035" s="33">
        <v>0</v>
      </c>
    </row>
    <row r="1036" spans="1:24" ht="36">
      <c r="A1036" s="26">
        <v>1016</v>
      </c>
      <c r="B1036" s="54" t="s">
        <v>321</v>
      </c>
      <c r="C1036" s="25">
        <v>256</v>
      </c>
      <c r="D1036" s="25" t="s">
        <v>35</v>
      </c>
      <c r="E1036" s="103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1315</v>
      </c>
      <c r="L1036" s="32" t="s">
        <v>1315</v>
      </c>
      <c r="M1036" s="32" t="s">
        <v>326</v>
      </c>
      <c r="N1036" s="91" t="s">
        <v>235</v>
      </c>
      <c r="O1036" s="32" t="s">
        <v>145</v>
      </c>
      <c r="P1036" s="49">
        <v>1</v>
      </c>
      <c r="Q1036" s="186">
        <v>2490</v>
      </c>
      <c r="R1036" s="45">
        <f t="shared" si="137"/>
        <v>2490</v>
      </c>
      <c r="S1036" s="45">
        <f t="shared" si="138"/>
        <v>2664.3</v>
      </c>
      <c r="T1036" s="45">
        <f t="shared" si="139"/>
        <v>2850.8010000000004</v>
      </c>
      <c r="U1036" s="32" t="s">
        <v>549</v>
      </c>
      <c r="V1036" s="38" t="s">
        <v>546</v>
      </c>
      <c r="W1036" s="95" t="s">
        <v>101</v>
      </c>
      <c r="X1036" s="33">
        <v>0</v>
      </c>
    </row>
    <row r="1037" spans="1:24" ht="36">
      <c r="A1037" s="26">
        <v>1017</v>
      </c>
      <c r="B1037" s="54" t="s">
        <v>321</v>
      </c>
      <c r="C1037" s="25">
        <v>256</v>
      </c>
      <c r="D1037" s="25" t="s">
        <v>35</v>
      </c>
      <c r="E1037" s="103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1316</v>
      </c>
      <c r="L1037" s="32" t="s">
        <v>1316</v>
      </c>
      <c r="M1037" s="32" t="s">
        <v>326</v>
      </c>
      <c r="N1037" s="91" t="s">
        <v>235</v>
      </c>
      <c r="O1037" s="32" t="s">
        <v>145</v>
      </c>
      <c r="P1037" s="49">
        <v>1</v>
      </c>
      <c r="Q1037" s="186">
        <v>1900</v>
      </c>
      <c r="R1037" s="45">
        <f t="shared" si="137"/>
        <v>1900</v>
      </c>
      <c r="S1037" s="45">
        <f t="shared" si="138"/>
        <v>2033.0000000000002</v>
      </c>
      <c r="T1037" s="45">
        <f t="shared" si="139"/>
        <v>2175.3100000000004</v>
      </c>
      <c r="U1037" s="32" t="s">
        <v>549</v>
      </c>
      <c r="V1037" s="38" t="s">
        <v>546</v>
      </c>
      <c r="W1037" s="95" t="s">
        <v>101</v>
      </c>
      <c r="X1037" s="33">
        <v>0</v>
      </c>
    </row>
    <row r="1038" spans="1:24" ht="36">
      <c r="A1038" s="26">
        <v>1018</v>
      </c>
      <c r="B1038" s="54" t="s">
        <v>321</v>
      </c>
      <c r="C1038" s="25">
        <v>256</v>
      </c>
      <c r="D1038" s="25" t="s">
        <v>35</v>
      </c>
      <c r="E1038" s="103" t="s">
        <v>35</v>
      </c>
      <c r="F1038" s="32" t="s">
        <v>212</v>
      </c>
      <c r="G1038" s="32" t="s">
        <v>218</v>
      </c>
      <c r="H1038" s="31" t="s">
        <v>339</v>
      </c>
      <c r="I1038" s="48" t="s">
        <v>1485</v>
      </c>
      <c r="J1038" s="48" t="s">
        <v>1322</v>
      </c>
      <c r="K1038" s="32" t="s">
        <v>1317</v>
      </c>
      <c r="L1038" s="32" t="s">
        <v>1317</v>
      </c>
      <c r="M1038" s="32" t="s">
        <v>326</v>
      </c>
      <c r="N1038" s="91" t="s">
        <v>235</v>
      </c>
      <c r="O1038" s="32" t="s">
        <v>145</v>
      </c>
      <c r="P1038" s="49">
        <v>1</v>
      </c>
      <c r="Q1038" s="186">
        <v>2350</v>
      </c>
      <c r="R1038" s="45">
        <f t="shared" si="137"/>
        <v>2350</v>
      </c>
      <c r="S1038" s="45">
        <f t="shared" si="138"/>
        <v>2514.5</v>
      </c>
      <c r="T1038" s="45">
        <f t="shared" si="139"/>
        <v>2690.5150000000003</v>
      </c>
      <c r="U1038" s="32" t="s">
        <v>549</v>
      </c>
      <c r="V1038" s="38" t="s">
        <v>546</v>
      </c>
      <c r="W1038" s="95" t="s">
        <v>101</v>
      </c>
      <c r="X1038" s="33">
        <v>0</v>
      </c>
    </row>
    <row r="1039" spans="1:24" ht="36">
      <c r="A1039" s="26">
        <v>1019</v>
      </c>
      <c r="B1039" s="54" t="s">
        <v>321</v>
      </c>
      <c r="C1039" s="25">
        <v>256</v>
      </c>
      <c r="D1039" s="25" t="s">
        <v>35</v>
      </c>
      <c r="E1039" s="103" t="s">
        <v>35</v>
      </c>
      <c r="F1039" s="32" t="s">
        <v>212</v>
      </c>
      <c r="G1039" s="32" t="s">
        <v>218</v>
      </c>
      <c r="H1039" s="31" t="s">
        <v>281</v>
      </c>
      <c r="I1039" s="27" t="s">
        <v>677</v>
      </c>
      <c r="J1039" s="27" t="s">
        <v>678</v>
      </c>
      <c r="K1039" s="27" t="s">
        <v>677</v>
      </c>
      <c r="L1039" s="27" t="s">
        <v>679</v>
      </c>
      <c r="M1039" s="32" t="s">
        <v>326</v>
      </c>
      <c r="N1039" s="91" t="s">
        <v>235</v>
      </c>
      <c r="O1039" s="32" t="s">
        <v>145</v>
      </c>
      <c r="P1039" s="49">
        <v>28</v>
      </c>
      <c r="Q1039" s="186">
        <v>77.400000000000006</v>
      </c>
      <c r="R1039" s="45">
        <f t="shared" si="137"/>
        <v>2167.2000000000003</v>
      </c>
      <c r="S1039" s="45">
        <f t="shared" si="138"/>
        <v>2318.9040000000005</v>
      </c>
      <c r="T1039" s="45">
        <f t="shared" si="139"/>
        <v>2481.2272800000005</v>
      </c>
      <c r="U1039" s="32" t="s">
        <v>549</v>
      </c>
      <c r="V1039" s="38" t="s">
        <v>546</v>
      </c>
      <c r="W1039" s="95" t="s">
        <v>101</v>
      </c>
      <c r="X1039" s="33">
        <v>0</v>
      </c>
    </row>
    <row r="1040" spans="1:24" ht="36">
      <c r="A1040" s="26">
        <v>1020</v>
      </c>
      <c r="B1040" s="54" t="s">
        <v>321</v>
      </c>
      <c r="C1040" s="25">
        <v>256</v>
      </c>
      <c r="D1040" s="25" t="s">
        <v>35</v>
      </c>
      <c r="E1040" s="103" t="s">
        <v>35</v>
      </c>
      <c r="F1040" s="32" t="s">
        <v>212</v>
      </c>
      <c r="G1040" s="32" t="s">
        <v>218</v>
      </c>
      <c r="H1040" s="67" t="s">
        <v>388</v>
      </c>
      <c r="I1040" s="48" t="s">
        <v>1486</v>
      </c>
      <c r="J1040" s="48" t="s">
        <v>706</v>
      </c>
      <c r="K1040" s="48" t="s">
        <v>1505</v>
      </c>
      <c r="L1040" s="48" t="s">
        <v>627</v>
      </c>
      <c r="M1040" s="32" t="s">
        <v>326</v>
      </c>
      <c r="N1040" s="91" t="s">
        <v>235</v>
      </c>
      <c r="O1040" s="32" t="s">
        <v>145</v>
      </c>
      <c r="P1040" s="49">
        <v>7</v>
      </c>
      <c r="Q1040" s="186">
        <v>473</v>
      </c>
      <c r="R1040" s="45">
        <f t="shared" si="137"/>
        <v>3311</v>
      </c>
      <c r="S1040" s="45">
        <f t="shared" si="138"/>
        <v>3542.77</v>
      </c>
      <c r="T1040" s="45">
        <f t="shared" si="139"/>
        <v>3790.7639000000004</v>
      </c>
      <c r="U1040" s="32" t="s">
        <v>549</v>
      </c>
      <c r="V1040" s="38" t="s">
        <v>546</v>
      </c>
      <c r="W1040" s="95" t="s">
        <v>101</v>
      </c>
      <c r="X1040" s="33">
        <v>0</v>
      </c>
    </row>
    <row r="1041" spans="1:24" ht="36">
      <c r="A1041" s="26">
        <v>1021</v>
      </c>
      <c r="B1041" s="54" t="s">
        <v>321</v>
      </c>
      <c r="C1041" s="25">
        <v>256</v>
      </c>
      <c r="D1041" s="25" t="s">
        <v>35</v>
      </c>
      <c r="E1041" s="103" t="s">
        <v>35</v>
      </c>
      <c r="F1041" s="32" t="s">
        <v>212</v>
      </c>
      <c r="G1041" s="32" t="s">
        <v>218</v>
      </c>
      <c r="H1041" s="30" t="s">
        <v>381</v>
      </c>
      <c r="I1041" s="32" t="s">
        <v>1487</v>
      </c>
      <c r="J1041" s="32" t="s">
        <v>680</v>
      </c>
      <c r="K1041" s="32" t="s">
        <v>1506</v>
      </c>
      <c r="L1041" s="32" t="s">
        <v>681</v>
      </c>
      <c r="M1041" s="32" t="s">
        <v>326</v>
      </c>
      <c r="N1041" s="91" t="s">
        <v>235</v>
      </c>
      <c r="O1041" s="32" t="s">
        <v>145</v>
      </c>
      <c r="P1041" s="49">
        <v>3</v>
      </c>
      <c r="Q1041" s="186">
        <v>89</v>
      </c>
      <c r="R1041" s="45">
        <f t="shared" si="137"/>
        <v>267</v>
      </c>
      <c r="S1041" s="45">
        <f t="shared" si="138"/>
        <v>285.69</v>
      </c>
      <c r="T1041" s="45">
        <f t="shared" si="139"/>
        <v>305.68830000000003</v>
      </c>
      <c r="U1041" s="32" t="s">
        <v>549</v>
      </c>
      <c r="V1041" s="38" t="s">
        <v>546</v>
      </c>
      <c r="W1041" s="95" t="s">
        <v>101</v>
      </c>
      <c r="X1041" s="33">
        <v>0</v>
      </c>
    </row>
    <row r="1042" spans="1:24" ht="36">
      <c r="A1042" s="26">
        <v>1022</v>
      </c>
      <c r="B1042" s="54" t="s">
        <v>321</v>
      </c>
      <c r="C1042" s="25">
        <v>256</v>
      </c>
      <c r="D1042" s="25" t="s">
        <v>35</v>
      </c>
      <c r="E1042" s="103" t="s">
        <v>35</v>
      </c>
      <c r="F1042" s="32" t="s">
        <v>212</v>
      </c>
      <c r="G1042" s="32" t="s">
        <v>218</v>
      </c>
      <c r="H1042" s="31" t="s">
        <v>167</v>
      </c>
      <c r="I1042" s="27" t="s">
        <v>657</v>
      </c>
      <c r="J1042" s="27" t="s">
        <v>658</v>
      </c>
      <c r="K1042" s="27" t="s">
        <v>1507</v>
      </c>
      <c r="L1042" s="27" t="s">
        <v>659</v>
      </c>
      <c r="M1042" s="32" t="s">
        <v>326</v>
      </c>
      <c r="N1042" s="91" t="s">
        <v>235</v>
      </c>
      <c r="O1042" s="32" t="s">
        <v>145</v>
      </c>
      <c r="P1042" s="49">
        <v>14</v>
      </c>
      <c r="Q1042" s="186">
        <v>29</v>
      </c>
      <c r="R1042" s="45">
        <f t="shared" si="137"/>
        <v>406</v>
      </c>
      <c r="S1042" s="45">
        <f t="shared" si="138"/>
        <v>434.42</v>
      </c>
      <c r="T1042" s="45">
        <f t="shared" si="139"/>
        <v>464.82940000000002</v>
      </c>
      <c r="U1042" s="32" t="s">
        <v>549</v>
      </c>
      <c r="V1042" s="38" t="s">
        <v>546</v>
      </c>
      <c r="W1042" s="95" t="s">
        <v>101</v>
      </c>
      <c r="X1042" s="33">
        <v>0</v>
      </c>
    </row>
    <row r="1043" spans="1:24" ht="36">
      <c r="A1043" s="26">
        <v>1023</v>
      </c>
      <c r="B1043" s="54" t="s">
        <v>321</v>
      </c>
      <c r="C1043" s="25">
        <v>256</v>
      </c>
      <c r="D1043" s="25" t="s">
        <v>35</v>
      </c>
      <c r="E1043" s="103" t="s">
        <v>35</v>
      </c>
      <c r="F1043" s="32" t="s">
        <v>212</v>
      </c>
      <c r="G1043" s="32" t="s">
        <v>218</v>
      </c>
      <c r="H1043" s="67" t="s">
        <v>166</v>
      </c>
      <c r="I1043" s="48" t="s">
        <v>704</v>
      </c>
      <c r="J1043" s="48" t="s">
        <v>704</v>
      </c>
      <c r="K1043" s="48" t="s">
        <v>628</v>
      </c>
      <c r="L1043" s="48" t="s">
        <v>628</v>
      </c>
      <c r="M1043" s="32" t="s">
        <v>326</v>
      </c>
      <c r="N1043" s="91" t="s">
        <v>235</v>
      </c>
      <c r="O1043" s="32" t="s">
        <v>145</v>
      </c>
      <c r="P1043" s="49">
        <v>7</v>
      </c>
      <c r="Q1043" s="186">
        <v>51.6</v>
      </c>
      <c r="R1043" s="45">
        <f t="shared" si="137"/>
        <v>361.2</v>
      </c>
      <c r="S1043" s="45">
        <f t="shared" si="138"/>
        <v>386.48400000000004</v>
      </c>
      <c r="T1043" s="45">
        <f t="shared" si="139"/>
        <v>413.53788000000009</v>
      </c>
      <c r="U1043" s="32" t="s">
        <v>549</v>
      </c>
      <c r="V1043" s="38" t="s">
        <v>546</v>
      </c>
      <c r="W1043" s="95" t="s">
        <v>101</v>
      </c>
      <c r="X1043" s="33">
        <v>0</v>
      </c>
    </row>
    <row r="1044" spans="1:24" ht="72">
      <c r="A1044" s="26">
        <v>1024</v>
      </c>
      <c r="B1044" s="54" t="s">
        <v>321</v>
      </c>
      <c r="C1044" s="25">
        <v>256</v>
      </c>
      <c r="D1044" s="25" t="s">
        <v>35</v>
      </c>
      <c r="E1044" s="103" t="s">
        <v>35</v>
      </c>
      <c r="F1044" s="32" t="s">
        <v>212</v>
      </c>
      <c r="G1044" s="32" t="s">
        <v>218</v>
      </c>
      <c r="H1044" s="31" t="s">
        <v>180</v>
      </c>
      <c r="I1044" s="27" t="s">
        <v>664</v>
      </c>
      <c r="J1044" s="27" t="s">
        <v>665</v>
      </c>
      <c r="K1044" s="27" t="s">
        <v>1508</v>
      </c>
      <c r="L1044" s="27" t="s">
        <v>666</v>
      </c>
      <c r="M1044" s="32" t="s">
        <v>326</v>
      </c>
      <c r="N1044" s="91" t="s">
        <v>235</v>
      </c>
      <c r="O1044" s="32" t="s">
        <v>145</v>
      </c>
      <c r="P1044" s="49">
        <v>14</v>
      </c>
      <c r="Q1044" s="186">
        <v>240</v>
      </c>
      <c r="R1044" s="45">
        <f t="shared" si="137"/>
        <v>3360</v>
      </c>
      <c r="S1044" s="45">
        <f t="shared" si="138"/>
        <v>3595.2000000000003</v>
      </c>
      <c r="T1044" s="45">
        <f t="shared" si="139"/>
        <v>3846.8640000000005</v>
      </c>
      <c r="U1044" s="32" t="s">
        <v>549</v>
      </c>
      <c r="V1044" s="38" t="s">
        <v>546</v>
      </c>
      <c r="W1044" s="95" t="s">
        <v>101</v>
      </c>
      <c r="X1044" s="33">
        <v>0</v>
      </c>
    </row>
    <row r="1045" spans="1:24" ht="36">
      <c r="A1045" s="26">
        <v>1025</v>
      </c>
      <c r="B1045" s="54" t="s">
        <v>321</v>
      </c>
      <c r="C1045" s="25">
        <v>256</v>
      </c>
      <c r="D1045" s="25" t="s">
        <v>35</v>
      </c>
      <c r="E1045" s="103" t="s">
        <v>35</v>
      </c>
      <c r="F1045" s="32" t="s">
        <v>212</v>
      </c>
      <c r="G1045" s="32" t="s">
        <v>218</v>
      </c>
      <c r="H1045" s="34" t="s">
        <v>166</v>
      </c>
      <c r="I1045" s="27" t="s">
        <v>682</v>
      </c>
      <c r="J1045" s="27" t="s">
        <v>682</v>
      </c>
      <c r="K1045" s="27" t="s">
        <v>682</v>
      </c>
      <c r="L1045" s="27" t="s">
        <v>682</v>
      </c>
      <c r="M1045" s="32" t="s">
        <v>326</v>
      </c>
      <c r="N1045" s="91" t="s">
        <v>235</v>
      </c>
      <c r="O1045" s="32" t="s">
        <v>145</v>
      </c>
      <c r="P1045" s="49">
        <v>1400</v>
      </c>
      <c r="Q1045" s="186">
        <v>3.44</v>
      </c>
      <c r="R1045" s="45">
        <f t="shared" si="137"/>
        <v>4816</v>
      </c>
      <c r="S1045" s="45">
        <f t="shared" si="138"/>
        <v>5153.12</v>
      </c>
      <c r="T1045" s="45">
        <f t="shared" si="139"/>
        <v>5513.8384000000005</v>
      </c>
      <c r="U1045" s="32" t="s">
        <v>549</v>
      </c>
      <c r="V1045" s="38" t="s">
        <v>546</v>
      </c>
      <c r="W1045" s="95" t="s">
        <v>101</v>
      </c>
      <c r="X1045" s="33">
        <v>0</v>
      </c>
    </row>
    <row r="1046" spans="1:24" ht="36">
      <c r="A1046" s="26">
        <v>1026</v>
      </c>
      <c r="B1046" s="54" t="s">
        <v>321</v>
      </c>
      <c r="C1046" s="25">
        <v>256</v>
      </c>
      <c r="D1046" s="25" t="s">
        <v>35</v>
      </c>
      <c r="E1046" s="103" t="s">
        <v>35</v>
      </c>
      <c r="F1046" s="32" t="s">
        <v>212</v>
      </c>
      <c r="G1046" s="32" t="s">
        <v>218</v>
      </c>
      <c r="H1046" s="67" t="s">
        <v>181</v>
      </c>
      <c r="I1046" s="48" t="s">
        <v>1488</v>
      </c>
      <c r="J1046" s="48" t="s">
        <v>705</v>
      </c>
      <c r="K1046" s="48" t="s">
        <v>1509</v>
      </c>
      <c r="L1046" s="48" t="s">
        <v>629</v>
      </c>
      <c r="M1046" s="32" t="s">
        <v>326</v>
      </c>
      <c r="N1046" s="91" t="s">
        <v>235</v>
      </c>
      <c r="O1046" s="32" t="s">
        <v>145</v>
      </c>
      <c r="P1046" s="49">
        <v>14</v>
      </c>
      <c r="Q1046" s="186">
        <v>550</v>
      </c>
      <c r="R1046" s="45">
        <f t="shared" si="137"/>
        <v>7700</v>
      </c>
      <c r="S1046" s="45">
        <f t="shared" si="138"/>
        <v>8239</v>
      </c>
      <c r="T1046" s="45">
        <f t="shared" si="139"/>
        <v>8815.7300000000014</v>
      </c>
      <c r="U1046" s="32" t="s">
        <v>549</v>
      </c>
      <c r="V1046" s="38" t="s">
        <v>546</v>
      </c>
      <c r="W1046" s="95" t="s">
        <v>101</v>
      </c>
      <c r="X1046" s="33">
        <v>0</v>
      </c>
    </row>
    <row r="1047" spans="1:24" ht="36">
      <c r="A1047" s="26">
        <v>1027</v>
      </c>
      <c r="B1047" s="54" t="s">
        <v>321</v>
      </c>
      <c r="C1047" s="25">
        <v>256</v>
      </c>
      <c r="D1047" s="25" t="s">
        <v>35</v>
      </c>
      <c r="E1047" s="103" t="s">
        <v>35</v>
      </c>
      <c r="F1047" s="32" t="s">
        <v>212</v>
      </c>
      <c r="G1047" s="32" t="s">
        <v>218</v>
      </c>
      <c r="H1047" s="31" t="s">
        <v>230</v>
      </c>
      <c r="I1047" s="25" t="s">
        <v>667</v>
      </c>
      <c r="J1047" s="25" t="s">
        <v>668</v>
      </c>
      <c r="K1047" s="25" t="s">
        <v>1510</v>
      </c>
      <c r="L1047" s="25" t="s">
        <v>669</v>
      </c>
      <c r="M1047" s="32" t="s">
        <v>326</v>
      </c>
      <c r="N1047" s="91" t="s">
        <v>235</v>
      </c>
      <c r="O1047" s="32" t="s">
        <v>145</v>
      </c>
      <c r="P1047" s="49">
        <v>14</v>
      </c>
      <c r="Q1047" s="186">
        <v>189.2</v>
      </c>
      <c r="R1047" s="45">
        <f t="shared" si="137"/>
        <v>2648.7999999999997</v>
      </c>
      <c r="S1047" s="45">
        <f t="shared" si="138"/>
        <v>2834.2159999999999</v>
      </c>
      <c r="T1047" s="45">
        <f t="shared" si="139"/>
        <v>3032.61112</v>
      </c>
      <c r="U1047" s="32" t="s">
        <v>549</v>
      </c>
      <c r="V1047" s="38" t="s">
        <v>546</v>
      </c>
      <c r="W1047" s="95" t="s">
        <v>101</v>
      </c>
      <c r="X1047" s="33">
        <v>0</v>
      </c>
    </row>
    <row r="1048" spans="1:24" ht="36">
      <c r="A1048" s="26">
        <v>1028</v>
      </c>
      <c r="B1048" s="54" t="s">
        <v>321</v>
      </c>
      <c r="C1048" s="25">
        <v>256</v>
      </c>
      <c r="D1048" s="25" t="s">
        <v>35</v>
      </c>
      <c r="E1048" s="103" t="s">
        <v>35</v>
      </c>
      <c r="F1048" s="32" t="s">
        <v>212</v>
      </c>
      <c r="G1048" s="32" t="s">
        <v>218</v>
      </c>
      <c r="H1048" s="67" t="s">
        <v>166</v>
      </c>
      <c r="I1048" s="48" t="s">
        <v>1489</v>
      </c>
      <c r="J1048" s="48" t="s">
        <v>703</v>
      </c>
      <c r="K1048" s="48" t="s">
        <v>1511</v>
      </c>
      <c r="L1048" s="48" t="s">
        <v>630</v>
      </c>
      <c r="M1048" s="32" t="s">
        <v>326</v>
      </c>
      <c r="N1048" s="91" t="s">
        <v>235</v>
      </c>
      <c r="O1048" s="32" t="s">
        <v>145</v>
      </c>
      <c r="P1048" s="49">
        <v>70</v>
      </c>
      <c r="Q1048" s="181">
        <v>3</v>
      </c>
      <c r="R1048" s="45">
        <f t="shared" si="137"/>
        <v>210</v>
      </c>
      <c r="S1048" s="45">
        <f t="shared" si="138"/>
        <v>224.70000000000002</v>
      </c>
      <c r="T1048" s="45">
        <f t="shared" si="139"/>
        <v>240.42900000000003</v>
      </c>
      <c r="U1048" s="32" t="s">
        <v>549</v>
      </c>
      <c r="V1048" s="38" t="s">
        <v>546</v>
      </c>
      <c r="W1048" s="95" t="s">
        <v>101</v>
      </c>
      <c r="X1048" s="33">
        <v>0</v>
      </c>
    </row>
    <row r="1049" spans="1:24" ht="36">
      <c r="A1049" s="26">
        <v>1029</v>
      </c>
      <c r="B1049" s="54" t="s">
        <v>321</v>
      </c>
      <c r="C1049" s="25">
        <v>256</v>
      </c>
      <c r="D1049" s="25" t="s">
        <v>35</v>
      </c>
      <c r="E1049" s="103" t="s">
        <v>35</v>
      </c>
      <c r="F1049" s="32" t="s">
        <v>212</v>
      </c>
      <c r="G1049" s="32" t="s">
        <v>218</v>
      </c>
      <c r="H1049" s="31" t="s">
        <v>167</v>
      </c>
      <c r="I1049" s="48" t="s">
        <v>702</v>
      </c>
      <c r="J1049" s="48" t="s">
        <v>702</v>
      </c>
      <c r="K1049" s="48" t="s">
        <v>1512</v>
      </c>
      <c r="L1049" s="48" t="s">
        <v>631</v>
      </c>
      <c r="M1049" s="32" t="s">
        <v>326</v>
      </c>
      <c r="N1049" s="91" t="s">
        <v>235</v>
      </c>
      <c r="O1049" s="32" t="s">
        <v>145</v>
      </c>
      <c r="P1049" s="49">
        <v>14</v>
      </c>
      <c r="Q1049" s="186">
        <v>65</v>
      </c>
      <c r="R1049" s="45">
        <f t="shared" si="137"/>
        <v>910</v>
      </c>
      <c r="S1049" s="45">
        <f t="shared" si="138"/>
        <v>973.7</v>
      </c>
      <c r="T1049" s="45">
        <f t="shared" si="139"/>
        <v>1041.8590000000002</v>
      </c>
      <c r="U1049" s="32" t="s">
        <v>549</v>
      </c>
      <c r="V1049" s="38" t="s">
        <v>546</v>
      </c>
      <c r="W1049" s="95" t="s">
        <v>101</v>
      </c>
      <c r="X1049" s="33">
        <v>0</v>
      </c>
    </row>
    <row r="1050" spans="1:24" ht="36">
      <c r="A1050" s="26">
        <v>1030</v>
      </c>
      <c r="B1050" s="54" t="s">
        <v>321</v>
      </c>
      <c r="C1050" s="25">
        <v>256</v>
      </c>
      <c r="D1050" s="25" t="s">
        <v>35</v>
      </c>
      <c r="E1050" s="103" t="s">
        <v>35</v>
      </c>
      <c r="F1050" s="32" t="s">
        <v>212</v>
      </c>
      <c r="G1050" s="32" t="s">
        <v>218</v>
      </c>
      <c r="H1050" s="31" t="s">
        <v>167</v>
      </c>
      <c r="I1050" s="48" t="s">
        <v>1490</v>
      </c>
      <c r="J1050" s="48" t="s">
        <v>700</v>
      </c>
      <c r="K1050" s="48" t="s">
        <v>1513</v>
      </c>
      <c r="L1050" s="48" t="s">
        <v>701</v>
      </c>
      <c r="M1050" s="32" t="s">
        <v>326</v>
      </c>
      <c r="N1050" s="91" t="s">
        <v>235</v>
      </c>
      <c r="O1050" s="32" t="s">
        <v>145</v>
      </c>
      <c r="P1050" s="49">
        <v>7</v>
      </c>
      <c r="Q1050" s="186">
        <v>126</v>
      </c>
      <c r="R1050" s="45">
        <f t="shared" si="137"/>
        <v>882</v>
      </c>
      <c r="S1050" s="45">
        <f t="shared" ref="S1050:S1068" si="140">R1050*1.07</f>
        <v>943.74</v>
      </c>
      <c r="T1050" s="45">
        <f t="shared" ref="T1050:T1067" si="141">S1050*1.07</f>
        <v>1009.8018000000001</v>
      </c>
      <c r="U1050" s="32" t="s">
        <v>549</v>
      </c>
      <c r="V1050" s="38" t="s">
        <v>546</v>
      </c>
      <c r="W1050" s="95" t="s">
        <v>101</v>
      </c>
      <c r="X1050" s="33">
        <v>0</v>
      </c>
    </row>
    <row r="1051" spans="1:24" ht="36">
      <c r="A1051" s="26">
        <v>1031</v>
      </c>
      <c r="B1051" s="54" t="s">
        <v>321</v>
      </c>
      <c r="C1051" s="25">
        <v>256</v>
      </c>
      <c r="D1051" s="25" t="s">
        <v>35</v>
      </c>
      <c r="E1051" s="103" t="s">
        <v>35</v>
      </c>
      <c r="F1051" s="32" t="s">
        <v>212</v>
      </c>
      <c r="G1051" s="32" t="s">
        <v>218</v>
      </c>
      <c r="H1051" s="31" t="s">
        <v>167</v>
      </c>
      <c r="I1051" s="22" t="s">
        <v>1491</v>
      </c>
      <c r="J1051" s="32" t="s">
        <v>699</v>
      </c>
      <c r="K1051" s="22" t="s">
        <v>1491</v>
      </c>
      <c r="L1051" s="32" t="s">
        <v>699</v>
      </c>
      <c r="M1051" s="32" t="s">
        <v>326</v>
      </c>
      <c r="N1051" s="91" t="s">
        <v>235</v>
      </c>
      <c r="O1051" s="32" t="s">
        <v>145</v>
      </c>
      <c r="P1051" s="49">
        <v>70</v>
      </c>
      <c r="Q1051" s="186">
        <v>258</v>
      </c>
      <c r="R1051" s="45">
        <f t="shared" si="137"/>
        <v>18060</v>
      </c>
      <c r="S1051" s="45">
        <f t="shared" si="140"/>
        <v>19324.2</v>
      </c>
      <c r="T1051" s="45">
        <f t="shared" si="141"/>
        <v>20676.894</v>
      </c>
      <c r="U1051" s="32" t="s">
        <v>549</v>
      </c>
      <c r="V1051" s="38" t="s">
        <v>546</v>
      </c>
      <c r="W1051" s="95" t="s">
        <v>101</v>
      </c>
      <c r="X1051" s="33">
        <v>0</v>
      </c>
    </row>
    <row r="1052" spans="1:24" ht="156">
      <c r="A1052" s="26">
        <v>1032</v>
      </c>
      <c r="B1052" s="54" t="s">
        <v>321</v>
      </c>
      <c r="C1052" s="25">
        <v>256</v>
      </c>
      <c r="D1052" s="25" t="s">
        <v>35</v>
      </c>
      <c r="E1052" s="103" t="s">
        <v>35</v>
      </c>
      <c r="F1052" s="32" t="s">
        <v>212</v>
      </c>
      <c r="G1052" s="32" t="s">
        <v>218</v>
      </c>
      <c r="H1052" s="30" t="s">
        <v>379</v>
      </c>
      <c r="I1052" s="48" t="s">
        <v>698</v>
      </c>
      <c r="J1052" s="48" t="s">
        <v>698</v>
      </c>
      <c r="K1052" s="27" t="s">
        <v>1514</v>
      </c>
      <c r="L1052" s="27" t="s">
        <v>697</v>
      </c>
      <c r="M1052" s="32" t="s">
        <v>326</v>
      </c>
      <c r="N1052" s="91" t="s">
        <v>235</v>
      </c>
      <c r="O1052" s="32" t="s">
        <v>145</v>
      </c>
      <c r="P1052" s="49">
        <v>3</v>
      </c>
      <c r="Q1052" s="186">
        <v>3900</v>
      </c>
      <c r="R1052" s="45">
        <f t="shared" si="137"/>
        <v>11700</v>
      </c>
      <c r="S1052" s="45">
        <f t="shared" si="140"/>
        <v>12519</v>
      </c>
      <c r="T1052" s="45">
        <f t="shared" si="141"/>
        <v>13395.33</v>
      </c>
      <c r="U1052" s="32" t="s">
        <v>549</v>
      </c>
      <c r="V1052" s="38" t="s">
        <v>546</v>
      </c>
      <c r="W1052" s="95" t="s">
        <v>101</v>
      </c>
      <c r="X1052" s="33">
        <v>0</v>
      </c>
    </row>
    <row r="1053" spans="1:24" ht="36">
      <c r="A1053" s="26">
        <v>1033</v>
      </c>
      <c r="B1053" s="54" t="s">
        <v>321</v>
      </c>
      <c r="C1053" s="25">
        <v>256</v>
      </c>
      <c r="D1053" s="25" t="s">
        <v>35</v>
      </c>
      <c r="E1053" s="103" t="s">
        <v>35</v>
      </c>
      <c r="F1053" s="32" t="s">
        <v>212</v>
      </c>
      <c r="G1053" s="32" t="s">
        <v>218</v>
      </c>
      <c r="H1053" s="25" t="s">
        <v>233</v>
      </c>
      <c r="I1053" s="25" t="s">
        <v>662</v>
      </c>
      <c r="J1053" s="25" t="s">
        <v>663</v>
      </c>
      <c r="K1053" s="25" t="s">
        <v>662</v>
      </c>
      <c r="L1053" s="25" t="s">
        <v>663</v>
      </c>
      <c r="M1053" s="32" t="s">
        <v>326</v>
      </c>
      <c r="N1053" s="91" t="s">
        <v>235</v>
      </c>
      <c r="O1053" s="32" t="s">
        <v>145</v>
      </c>
      <c r="P1053" s="49">
        <v>35</v>
      </c>
      <c r="Q1053" s="186">
        <v>8.6</v>
      </c>
      <c r="R1053" s="45">
        <f t="shared" si="137"/>
        <v>301</v>
      </c>
      <c r="S1053" s="45">
        <f t="shared" si="140"/>
        <v>322.07</v>
      </c>
      <c r="T1053" s="45">
        <f t="shared" si="141"/>
        <v>344.61490000000003</v>
      </c>
      <c r="U1053" s="32" t="s">
        <v>549</v>
      </c>
      <c r="V1053" s="38" t="s">
        <v>546</v>
      </c>
      <c r="W1053" s="95" t="s">
        <v>101</v>
      </c>
      <c r="X1053" s="33">
        <v>0</v>
      </c>
    </row>
    <row r="1054" spans="1:24" ht="36">
      <c r="A1054" s="26">
        <v>1034</v>
      </c>
      <c r="B1054" s="54" t="s">
        <v>321</v>
      </c>
      <c r="C1054" s="25">
        <v>256</v>
      </c>
      <c r="D1054" s="25" t="s">
        <v>35</v>
      </c>
      <c r="E1054" s="103" t="s">
        <v>35</v>
      </c>
      <c r="F1054" s="32" t="s">
        <v>212</v>
      </c>
      <c r="G1054" s="32" t="s">
        <v>218</v>
      </c>
      <c r="H1054" s="30" t="s">
        <v>180</v>
      </c>
      <c r="I1054" s="48" t="s">
        <v>1492</v>
      </c>
      <c r="J1054" s="48" t="s">
        <v>689</v>
      </c>
      <c r="K1054" s="48" t="s">
        <v>1515</v>
      </c>
      <c r="L1054" s="48" t="s">
        <v>690</v>
      </c>
      <c r="M1054" s="32" t="s">
        <v>326</v>
      </c>
      <c r="N1054" s="91" t="s">
        <v>235</v>
      </c>
      <c r="O1054" s="32" t="s">
        <v>145</v>
      </c>
      <c r="P1054" s="49">
        <v>35</v>
      </c>
      <c r="Q1054" s="186">
        <v>12.9</v>
      </c>
      <c r="R1054" s="45">
        <f t="shared" si="137"/>
        <v>451.5</v>
      </c>
      <c r="S1054" s="45">
        <f t="shared" si="140"/>
        <v>483.10500000000002</v>
      </c>
      <c r="T1054" s="45">
        <f t="shared" si="141"/>
        <v>516.92235000000005</v>
      </c>
      <c r="U1054" s="32" t="s">
        <v>549</v>
      </c>
      <c r="V1054" s="38" t="s">
        <v>546</v>
      </c>
      <c r="W1054" s="95" t="s">
        <v>101</v>
      </c>
      <c r="X1054" s="33">
        <v>0</v>
      </c>
    </row>
    <row r="1055" spans="1:24" ht="36">
      <c r="A1055" s="26">
        <v>1035</v>
      </c>
      <c r="B1055" s="54" t="s">
        <v>321</v>
      </c>
      <c r="C1055" s="25">
        <v>256</v>
      </c>
      <c r="D1055" s="25" t="s">
        <v>35</v>
      </c>
      <c r="E1055" s="103" t="s">
        <v>35</v>
      </c>
      <c r="F1055" s="32" t="s">
        <v>212</v>
      </c>
      <c r="G1055" s="32" t="s">
        <v>218</v>
      </c>
      <c r="H1055" s="30" t="s">
        <v>180</v>
      </c>
      <c r="I1055" s="48" t="s">
        <v>1493</v>
      </c>
      <c r="J1055" s="48" t="s">
        <v>691</v>
      </c>
      <c r="K1055" s="48" t="s">
        <v>1516</v>
      </c>
      <c r="L1055" s="48" t="s">
        <v>632</v>
      </c>
      <c r="M1055" s="32" t="s">
        <v>326</v>
      </c>
      <c r="N1055" s="91" t="s">
        <v>235</v>
      </c>
      <c r="O1055" s="32" t="s">
        <v>145</v>
      </c>
      <c r="P1055" s="49">
        <v>49</v>
      </c>
      <c r="Q1055" s="186">
        <v>12</v>
      </c>
      <c r="R1055" s="45">
        <f t="shared" si="137"/>
        <v>588</v>
      </c>
      <c r="S1055" s="45">
        <f t="shared" si="140"/>
        <v>629.16000000000008</v>
      </c>
      <c r="T1055" s="45">
        <f t="shared" si="141"/>
        <v>673.20120000000009</v>
      </c>
      <c r="U1055" s="32" t="s">
        <v>549</v>
      </c>
      <c r="V1055" s="38" t="s">
        <v>546</v>
      </c>
      <c r="W1055" s="95" t="s">
        <v>101</v>
      </c>
      <c r="X1055" s="33">
        <v>0</v>
      </c>
    </row>
    <row r="1056" spans="1:24" ht="36">
      <c r="A1056" s="26">
        <v>1036</v>
      </c>
      <c r="B1056" s="54" t="s">
        <v>321</v>
      </c>
      <c r="C1056" s="25">
        <v>256</v>
      </c>
      <c r="D1056" s="25" t="s">
        <v>35</v>
      </c>
      <c r="E1056" s="103" t="s">
        <v>35</v>
      </c>
      <c r="F1056" s="32" t="s">
        <v>212</v>
      </c>
      <c r="G1056" s="32" t="s">
        <v>218</v>
      </c>
      <c r="H1056" s="30" t="s">
        <v>292</v>
      </c>
      <c r="I1056" s="27" t="s">
        <v>1494</v>
      </c>
      <c r="J1056" s="27" t="s">
        <v>674</v>
      </c>
      <c r="K1056" s="27" t="s">
        <v>1494</v>
      </c>
      <c r="L1056" s="27" t="s">
        <v>674</v>
      </c>
      <c r="M1056" s="32" t="s">
        <v>326</v>
      </c>
      <c r="N1056" s="91" t="s">
        <v>235</v>
      </c>
      <c r="O1056" s="32" t="s">
        <v>145</v>
      </c>
      <c r="P1056" s="49">
        <v>7</v>
      </c>
      <c r="Q1056" s="186">
        <v>23</v>
      </c>
      <c r="R1056" s="45">
        <f t="shared" si="137"/>
        <v>161</v>
      </c>
      <c r="S1056" s="45">
        <f t="shared" si="140"/>
        <v>172.27</v>
      </c>
      <c r="T1056" s="45">
        <f t="shared" si="141"/>
        <v>184.32890000000003</v>
      </c>
      <c r="U1056" s="32" t="s">
        <v>549</v>
      </c>
      <c r="V1056" s="38" t="s">
        <v>546</v>
      </c>
      <c r="W1056" s="95" t="s">
        <v>101</v>
      </c>
      <c r="X1056" s="33">
        <v>0</v>
      </c>
    </row>
    <row r="1057" spans="1:24" ht="36">
      <c r="A1057" s="26">
        <v>1037</v>
      </c>
      <c r="B1057" s="54" t="s">
        <v>321</v>
      </c>
      <c r="C1057" s="25">
        <v>256</v>
      </c>
      <c r="D1057" s="25" t="s">
        <v>35</v>
      </c>
      <c r="E1057" s="103" t="s">
        <v>35</v>
      </c>
      <c r="F1057" s="32" t="s">
        <v>212</v>
      </c>
      <c r="G1057" s="32" t="s">
        <v>218</v>
      </c>
      <c r="H1057" s="67" t="s">
        <v>166</v>
      </c>
      <c r="I1057" s="48" t="s">
        <v>1495</v>
      </c>
      <c r="J1057" s="48" t="s">
        <v>633</v>
      </c>
      <c r="K1057" s="48" t="s">
        <v>1495</v>
      </c>
      <c r="L1057" s="48" t="s">
        <v>633</v>
      </c>
      <c r="M1057" s="32" t="s">
        <v>326</v>
      </c>
      <c r="N1057" s="91" t="s">
        <v>235</v>
      </c>
      <c r="O1057" s="32" t="s">
        <v>145</v>
      </c>
      <c r="P1057" s="49">
        <v>70</v>
      </c>
      <c r="Q1057" s="186">
        <v>103.2</v>
      </c>
      <c r="R1057" s="45">
        <f t="shared" si="137"/>
        <v>7224</v>
      </c>
      <c r="S1057" s="45">
        <f t="shared" si="140"/>
        <v>7729.68</v>
      </c>
      <c r="T1057" s="45">
        <f t="shared" si="141"/>
        <v>8270.7576000000008</v>
      </c>
      <c r="U1057" s="32" t="s">
        <v>549</v>
      </c>
      <c r="V1057" s="38" t="s">
        <v>546</v>
      </c>
      <c r="W1057" s="95" t="s">
        <v>101</v>
      </c>
      <c r="X1057" s="33">
        <v>0</v>
      </c>
    </row>
    <row r="1058" spans="1:24" ht="36">
      <c r="A1058" s="26">
        <v>1038</v>
      </c>
      <c r="B1058" s="54" t="s">
        <v>321</v>
      </c>
      <c r="C1058" s="25">
        <v>256</v>
      </c>
      <c r="D1058" s="25" t="s">
        <v>35</v>
      </c>
      <c r="E1058" s="103" t="s">
        <v>35</v>
      </c>
      <c r="F1058" s="32" t="s">
        <v>212</v>
      </c>
      <c r="G1058" s="32" t="s">
        <v>218</v>
      </c>
      <c r="H1058" s="30" t="s">
        <v>292</v>
      </c>
      <c r="I1058" s="48" t="s">
        <v>692</v>
      </c>
      <c r="J1058" s="48" t="s">
        <v>1517</v>
      </c>
      <c r="K1058" s="48" t="s">
        <v>1518</v>
      </c>
      <c r="L1058" s="48" t="s">
        <v>693</v>
      </c>
      <c r="M1058" s="32" t="s">
        <v>326</v>
      </c>
      <c r="N1058" s="91" t="s">
        <v>235</v>
      </c>
      <c r="O1058" s="32" t="s">
        <v>145</v>
      </c>
      <c r="P1058" s="49">
        <v>35</v>
      </c>
      <c r="Q1058" s="186">
        <v>32</v>
      </c>
      <c r="R1058" s="45">
        <f t="shared" si="137"/>
        <v>1120</v>
      </c>
      <c r="S1058" s="45">
        <f t="shared" si="140"/>
        <v>1198.4000000000001</v>
      </c>
      <c r="T1058" s="45">
        <f t="shared" si="141"/>
        <v>1282.2880000000002</v>
      </c>
      <c r="U1058" s="32" t="s">
        <v>549</v>
      </c>
      <c r="V1058" s="38" t="s">
        <v>546</v>
      </c>
      <c r="W1058" s="95" t="s">
        <v>101</v>
      </c>
      <c r="X1058" s="33">
        <v>0</v>
      </c>
    </row>
    <row r="1059" spans="1:24" ht="36">
      <c r="A1059" s="26">
        <v>1039</v>
      </c>
      <c r="B1059" s="54" t="s">
        <v>321</v>
      </c>
      <c r="C1059" s="25">
        <v>256</v>
      </c>
      <c r="D1059" s="25" t="s">
        <v>35</v>
      </c>
      <c r="E1059" s="103" t="s">
        <v>35</v>
      </c>
      <c r="F1059" s="32" t="s">
        <v>212</v>
      </c>
      <c r="G1059" s="32" t="s">
        <v>218</v>
      </c>
      <c r="H1059" s="30" t="s">
        <v>292</v>
      </c>
      <c r="I1059" s="27" t="s">
        <v>670</v>
      </c>
      <c r="J1059" s="27" t="s">
        <v>670</v>
      </c>
      <c r="K1059" s="27" t="s">
        <v>1519</v>
      </c>
      <c r="L1059" s="27" t="s">
        <v>671</v>
      </c>
      <c r="M1059" s="32" t="s">
        <v>326</v>
      </c>
      <c r="N1059" s="91" t="s">
        <v>235</v>
      </c>
      <c r="O1059" s="32" t="s">
        <v>145</v>
      </c>
      <c r="P1059" s="49">
        <v>7</v>
      </c>
      <c r="Q1059" s="186">
        <v>318</v>
      </c>
      <c r="R1059" s="45">
        <f t="shared" si="137"/>
        <v>2226</v>
      </c>
      <c r="S1059" s="45">
        <f t="shared" si="140"/>
        <v>2381.8200000000002</v>
      </c>
      <c r="T1059" s="45">
        <f t="shared" si="141"/>
        <v>2548.5474000000004</v>
      </c>
      <c r="U1059" s="32" t="s">
        <v>549</v>
      </c>
      <c r="V1059" s="38" t="s">
        <v>546</v>
      </c>
      <c r="W1059" s="95" t="s">
        <v>101</v>
      </c>
      <c r="X1059" s="33">
        <v>0</v>
      </c>
    </row>
    <row r="1060" spans="1:24" ht="48">
      <c r="A1060" s="26">
        <v>1040</v>
      </c>
      <c r="B1060" s="54" t="s">
        <v>321</v>
      </c>
      <c r="C1060" s="25">
        <v>256</v>
      </c>
      <c r="D1060" s="25" t="s">
        <v>35</v>
      </c>
      <c r="E1060" s="103" t="s">
        <v>35</v>
      </c>
      <c r="F1060" s="32" t="s">
        <v>212</v>
      </c>
      <c r="G1060" s="32" t="s">
        <v>218</v>
      </c>
      <c r="H1060" s="67" t="s">
        <v>166</v>
      </c>
      <c r="I1060" s="48" t="s">
        <v>1496</v>
      </c>
      <c r="J1060" s="48" t="s">
        <v>696</v>
      </c>
      <c r="K1060" s="48" t="s">
        <v>1520</v>
      </c>
      <c r="L1060" s="48" t="s">
        <v>694</v>
      </c>
      <c r="M1060" s="32" t="s">
        <v>326</v>
      </c>
      <c r="N1060" s="91" t="s">
        <v>235</v>
      </c>
      <c r="O1060" s="32" t="s">
        <v>145</v>
      </c>
      <c r="P1060" s="49">
        <v>70</v>
      </c>
      <c r="Q1060" s="186">
        <v>6</v>
      </c>
      <c r="R1060" s="45">
        <f t="shared" si="137"/>
        <v>420</v>
      </c>
      <c r="S1060" s="45">
        <f t="shared" si="140"/>
        <v>449.40000000000003</v>
      </c>
      <c r="T1060" s="45">
        <f t="shared" si="141"/>
        <v>480.85800000000006</v>
      </c>
      <c r="U1060" s="32" t="s">
        <v>549</v>
      </c>
      <c r="V1060" s="38" t="s">
        <v>546</v>
      </c>
      <c r="W1060" s="95" t="s">
        <v>101</v>
      </c>
      <c r="X1060" s="33">
        <v>0</v>
      </c>
    </row>
    <row r="1061" spans="1:24" ht="36">
      <c r="A1061" s="26">
        <v>1041</v>
      </c>
      <c r="B1061" s="54" t="s">
        <v>321</v>
      </c>
      <c r="C1061" s="25">
        <v>256</v>
      </c>
      <c r="D1061" s="25" t="s">
        <v>35</v>
      </c>
      <c r="E1061" s="103" t="s">
        <v>35</v>
      </c>
      <c r="F1061" s="32" t="s">
        <v>212</v>
      </c>
      <c r="G1061" s="32" t="s">
        <v>218</v>
      </c>
      <c r="H1061" s="67" t="s">
        <v>166</v>
      </c>
      <c r="I1061" s="48" t="s">
        <v>1496</v>
      </c>
      <c r="J1061" s="48" t="s">
        <v>696</v>
      </c>
      <c r="K1061" s="48" t="s">
        <v>1521</v>
      </c>
      <c r="L1061" s="48" t="s">
        <v>695</v>
      </c>
      <c r="M1061" s="32" t="s">
        <v>326</v>
      </c>
      <c r="N1061" s="91" t="s">
        <v>235</v>
      </c>
      <c r="O1061" s="32" t="s">
        <v>145</v>
      </c>
      <c r="P1061" s="49">
        <v>140</v>
      </c>
      <c r="Q1061" s="186">
        <v>4.3499999999999996</v>
      </c>
      <c r="R1061" s="45">
        <f t="shared" si="137"/>
        <v>609</v>
      </c>
      <c r="S1061" s="45">
        <f t="shared" si="140"/>
        <v>651.63</v>
      </c>
      <c r="T1061" s="45">
        <f t="shared" si="141"/>
        <v>697.2441</v>
      </c>
      <c r="U1061" s="32" t="s">
        <v>549</v>
      </c>
      <c r="V1061" s="38" t="s">
        <v>546</v>
      </c>
      <c r="W1061" s="95" t="s">
        <v>101</v>
      </c>
      <c r="X1061" s="33">
        <v>0</v>
      </c>
    </row>
    <row r="1062" spans="1:24" ht="36">
      <c r="A1062" s="26">
        <v>1042</v>
      </c>
      <c r="B1062" s="54" t="s">
        <v>321</v>
      </c>
      <c r="C1062" s="25">
        <v>256</v>
      </c>
      <c r="D1062" s="25" t="s">
        <v>35</v>
      </c>
      <c r="E1062" s="103" t="s">
        <v>35</v>
      </c>
      <c r="F1062" s="32" t="s">
        <v>212</v>
      </c>
      <c r="G1062" s="32" t="s">
        <v>218</v>
      </c>
      <c r="H1062" s="30" t="s">
        <v>387</v>
      </c>
      <c r="I1062" s="27" t="s">
        <v>672</v>
      </c>
      <c r="J1062" s="27" t="s">
        <v>672</v>
      </c>
      <c r="K1062" s="27" t="s">
        <v>1522</v>
      </c>
      <c r="L1062" s="27" t="s">
        <v>673</v>
      </c>
      <c r="M1062" s="32" t="s">
        <v>326</v>
      </c>
      <c r="N1062" s="91" t="s">
        <v>235</v>
      </c>
      <c r="O1062" s="32" t="s">
        <v>145</v>
      </c>
      <c r="P1062" s="49">
        <v>70</v>
      </c>
      <c r="Q1062" s="186">
        <v>69</v>
      </c>
      <c r="R1062" s="45">
        <f t="shared" si="137"/>
        <v>4830</v>
      </c>
      <c r="S1062" s="45">
        <f t="shared" si="140"/>
        <v>5168.1000000000004</v>
      </c>
      <c r="T1062" s="45">
        <f t="shared" si="141"/>
        <v>5529.8670000000011</v>
      </c>
      <c r="U1062" s="32" t="s">
        <v>549</v>
      </c>
      <c r="V1062" s="38" t="s">
        <v>546</v>
      </c>
      <c r="W1062" s="95" t="s">
        <v>101</v>
      </c>
      <c r="X1062" s="33">
        <v>0</v>
      </c>
    </row>
    <row r="1063" spans="1:24" ht="48">
      <c r="A1063" s="26">
        <v>1043</v>
      </c>
      <c r="B1063" s="54" t="s">
        <v>321</v>
      </c>
      <c r="C1063" s="25">
        <v>256</v>
      </c>
      <c r="D1063" s="25" t="s">
        <v>35</v>
      </c>
      <c r="E1063" s="103" t="s">
        <v>35</v>
      </c>
      <c r="F1063" s="32" t="s">
        <v>212</v>
      </c>
      <c r="G1063" s="32" t="s">
        <v>218</v>
      </c>
      <c r="H1063" s="31" t="s">
        <v>388</v>
      </c>
      <c r="I1063" s="48" t="s">
        <v>1497</v>
      </c>
      <c r="J1063" s="48" t="s">
        <v>688</v>
      </c>
      <c r="K1063" s="48" t="s">
        <v>1523</v>
      </c>
      <c r="L1063" s="27" t="s">
        <v>687</v>
      </c>
      <c r="M1063" s="32" t="s">
        <v>326</v>
      </c>
      <c r="N1063" s="91" t="s">
        <v>235</v>
      </c>
      <c r="O1063" s="32" t="s">
        <v>145</v>
      </c>
      <c r="P1063" s="49">
        <v>70</v>
      </c>
      <c r="Q1063" s="186">
        <v>275.2</v>
      </c>
      <c r="R1063" s="45">
        <f t="shared" si="137"/>
        <v>19264</v>
      </c>
      <c r="S1063" s="45">
        <f t="shared" si="140"/>
        <v>20612.48</v>
      </c>
      <c r="T1063" s="45">
        <f t="shared" si="141"/>
        <v>22055.353600000002</v>
      </c>
      <c r="U1063" s="32" t="s">
        <v>549</v>
      </c>
      <c r="V1063" s="38" t="s">
        <v>546</v>
      </c>
      <c r="W1063" s="95" t="s">
        <v>101</v>
      </c>
      <c r="X1063" s="33">
        <v>0</v>
      </c>
    </row>
    <row r="1064" spans="1:24" ht="36">
      <c r="A1064" s="26">
        <v>1044</v>
      </c>
      <c r="B1064" s="54" t="s">
        <v>321</v>
      </c>
      <c r="C1064" s="25">
        <v>256</v>
      </c>
      <c r="D1064" s="25" t="s">
        <v>35</v>
      </c>
      <c r="E1064" s="103" t="s">
        <v>35</v>
      </c>
      <c r="F1064" s="32" t="s">
        <v>212</v>
      </c>
      <c r="G1064" s="32" t="s">
        <v>218</v>
      </c>
      <c r="H1064" s="30" t="s">
        <v>388</v>
      </c>
      <c r="I1064" s="27" t="s">
        <v>1498</v>
      </c>
      <c r="J1064" s="27" t="s">
        <v>683</v>
      </c>
      <c r="K1064" s="27" t="s">
        <v>1524</v>
      </c>
      <c r="L1064" s="27" t="s">
        <v>684</v>
      </c>
      <c r="M1064" s="32" t="s">
        <v>326</v>
      </c>
      <c r="N1064" s="91" t="s">
        <v>235</v>
      </c>
      <c r="O1064" s="32" t="s">
        <v>145</v>
      </c>
      <c r="P1064" s="49">
        <v>140</v>
      </c>
      <c r="Q1064" s="186">
        <v>48</v>
      </c>
      <c r="R1064" s="45">
        <f t="shared" si="137"/>
        <v>6720</v>
      </c>
      <c r="S1064" s="45">
        <f t="shared" si="140"/>
        <v>7190.4000000000005</v>
      </c>
      <c r="T1064" s="45">
        <f t="shared" si="141"/>
        <v>7693.728000000001</v>
      </c>
      <c r="U1064" s="32" t="s">
        <v>549</v>
      </c>
      <c r="V1064" s="38" t="s">
        <v>546</v>
      </c>
      <c r="W1064" s="95" t="s">
        <v>101</v>
      </c>
      <c r="X1064" s="33">
        <v>0</v>
      </c>
    </row>
    <row r="1065" spans="1:24" ht="36">
      <c r="A1065" s="26">
        <v>1045</v>
      </c>
      <c r="B1065" s="54" t="s">
        <v>321</v>
      </c>
      <c r="C1065" s="25">
        <v>256</v>
      </c>
      <c r="D1065" s="25" t="s">
        <v>35</v>
      </c>
      <c r="E1065" s="103" t="s">
        <v>35</v>
      </c>
      <c r="F1065" s="32" t="s">
        <v>212</v>
      </c>
      <c r="G1065" s="32" t="s">
        <v>218</v>
      </c>
      <c r="H1065" s="30" t="s">
        <v>388</v>
      </c>
      <c r="I1065" s="27" t="s">
        <v>1499</v>
      </c>
      <c r="J1065" s="27" t="s">
        <v>685</v>
      </c>
      <c r="K1065" s="27" t="s">
        <v>1525</v>
      </c>
      <c r="L1065" s="27" t="s">
        <v>686</v>
      </c>
      <c r="M1065" s="32" t="s">
        <v>326</v>
      </c>
      <c r="N1065" s="91" t="s">
        <v>235</v>
      </c>
      <c r="O1065" s="32" t="s">
        <v>145</v>
      </c>
      <c r="P1065" s="49">
        <v>70</v>
      </c>
      <c r="Q1065" s="186">
        <v>89</v>
      </c>
      <c r="R1065" s="45">
        <f t="shared" si="137"/>
        <v>6230</v>
      </c>
      <c r="S1065" s="45">
        <f t="shared" si="140"/>
        <v>6666.1</v>
      </c>
      <c r="T1065" s="45">
        <f t="shared" si="141"/>
        <v>7132.7270000000008</v>
      </c>
      <c r="U1065" s="32" t="s">
        <v>549</v>
      </c>
      <c r="V1065" s="38" t="s">
        <v>546</v>
      </c>
      <c r="W1065" s="95" t="s">
        <v>101</v>
      </c>
      <c r="X1065" s="33">
        <v>0</v>
      </c>
    </row>
    <row r="1066" spans="1:24" ht="48">
      <c r="A1066" s="26">
        <v>1046</v>
      </c>
      <c r="B1066" s="54" t="s">
        <v>321</v>
      </c>
      <c r="C1066" s="25">
        <v>256</v>
      </c>
      <c r="D1066" s="25" t="s">
        <v>35</v>
      </c>
      <c r="E1066" s="103" t="s">
        <v>35</v>
      </c>
      <c r="F1066" s="32" t="s">
        <v>212</v>
      </c>
      <c r="G1066" s="32" t="s">
        <v>218</v>
      </c>
      <c r="H1066" s="30" t="s">
        <v>292</v>
      </c>
      <c r="I1066" s="27" t="s">
        <v>1500</v>
      </c>
      <c r="J1066" s="27" t="s">
        <v>675</v>
      </c>
      <c r="K1066" s="27" t="s">
        <v>1526</v>
      </c>
      <c r="L1066" s="27" t="s">
        <v>676</v>
      </c>
      <c r="M1066" s="32" t="s">
        <v>326</v>
      </c>
      <c r="N1066" s="91" t="s">
        <v>235</v>
      </c>
      <c r="O1066" s="32" t="s">
        <v>145</v>
      </c>
      <c r="P1066" s="49">
        <v>7</v>
      </c>
      <c r="Q1066" s="186">
        <v>65</v>
      </c>
      <c r="R1066" s="45">
        <f t="shared" si="137"/>
        <v>455</v>
      </c>
      <c r="S1066" s="45">
        <f t="shared" si="140"/>
        <v>486.85</v>
      </c>
      <c r="T1066" s="45">
        <f t="shared" si="141"/>
        <v>520.92950000000008</v>
      </c>
      <c r="U1066" s="32" t="s">
        <v>549</v>
      </c>
      <c r="V1066" s="38" t="s">
        <v>546</v>
      </c>
      <c r="W1066" s="95" t="s">
        <v>101</v>
      </c>
      <c r="X1066" s="33">
        <v>0</v>
      </c>
    </row>
    <row r="1067" spans="1:24" ht="48">
      <c r="A1067" s="26">
        <v>1047</v>
      </c>
      <c r="B1067" s="54" t="s">
        <v>321</v>
      </c>
      <c r="C1067" s="25">
        <v>256</v>
      </c>
      <c r="D1067" s="25" t="s">
        <v>35</v>
      </c>
      <c r="E1067" s="103" t="s">
        <v>35</v>
      </c>
      <c r="F1067" s="32" t="s">
        <v>212</v>
      </c>
      <c r="G1067" s="32" t="s">
        <v>218</v>
      </c>
      <c r="H1067" s="31" t="s">
        <v>167</v>
      </c>
      <c r="I1067" s="27" t="s">
        <v>1501</v>
      </c>
      <c r="J1067" s="27" t="s">
        <v>649</v>
      </c>
      <c r="K1067" s="27" t="s">
        <v>1527</v>
      </c>
      <c r="L1067" s="27" t="s">
        <v>650</v>
      </c>
      <c r="M1067" s="32" t="s">
        <v>326</v>
      </c>
      <c r="N1067" s="91" t="s">
        <v>235</v>
      </c>
      <c r="O1067" s="32" t="s">
        <v>145</v>
      </c>
      <c r="P1067" s="49">
        <v>35</v>
      </c>
      <c r="Q1067" s="186">
        <v>58</v>
      </c>
      <c r="R1067" s="45">
        <f t="shared" si="137"/>
        <v>2030</v>
      </c>
      <c r="S1067" s="45">
        <f t="shared" si="140"/>
        <v>2172.1</v>
      </c>
      <c r="T1067" s="45">
        <f t="shared" si="141"/>
        <v>2324.1469999999999</v>
      </c>
      <c r="U1067" s="32" t="s">
        <v>549</v>
      </c>
      <c r="V1067" s="38" t="s">
        <v>546</v>
      </c>
      <c r="W1067" s="95" t="s">
        <v>101</v>
      </c>
      <c r="X1067" s="33">
        <v>0</v>
      </c>
    </row>
    <row r="1068" spans="1:24" ht="36">
      <c r="A1068" s="26">
        <v>1048</v>
      </c>
      <c r="B1068" s="54" t="s">
        <v>321</v>
      </c>
      <c r="C1068" s="25">
        <v>256</v>
      </c>
      <c r="D1068" s="25" t="s">
        <v>35</v>
      </c>
      <c r="E1068" s="103" t="s">
        <v>35</v>
      </c>
      <c r="F1068" s="32" t="s">
        <v>212</v>
      </c>
      <c r="G1068" s="32" t="s">
        <v>218</v>
      </c>
      <c r="H1068" s="67" t="s">
        <v>181</v>
      </c>
      <c r="I1068" s="48" t="s">
        <v>1488</v>
      </c>
      <c r="J1068" s="48" t="s">
        <v>705</v>
      </c>
      <c r="K1068" s="48" t="s">
        <v>1803</v>
      </c>
      <c r="L1068" s="48" t="s">
        <v>1802</v>
      </c>
      <c r="M1068" s="32" t="s">
        <v>326</v>
      </c>
      <c r="N1068" s="91" t="s">
        <v>235</v>
      </c>
      <c r="O1068" s="32" t="s">
        <v>145</v>
      </c>
      <c r="P1068" s="49">
        <v>1</v>
      </c>
      <c r="Q1068" s="186">
        <v>23888</v>
      </c>
      <c r="R1068" s="45">
        <f>P1068*Q1068</f>
        <v>23888</v>
      </c>
      <c r="S1068" s="45">
        <f t="shared" si="140"/>
        <v>25560.16</v>
      </c>
      <c r="T1068" s="45">
        <f>S1068*1.07</f>
        <v>27349.371200000001</v>
      </c>
      <c r="U1068" s="32" t="s">
        <v>152</v>
      </c>
      <c r="V1068" s="38" t="s">
        <v>558</v>
      </c>
      <c r="W1068" s="95" t="s">
        <v>101</v>
      </c>
      <c r="X1068" s="33">
        <v>0</v>
      </c>
    </row>
    <row r="1069" spans="1:24">
      <c r="A1069" s="26">
        <v>1049</v>
      </c>
      <c r="B1069" s="73"/>
      <c r="C1069" s="38"/>
      <c r="D1069" s="32"/>
      <c r="E1069" s="32"/>
      <c r="F1069" s="32"/>
      <c r="G1069" s="32"/>
      <c r="H1069" s="32"/>
      <c r="I1069" s="48"/>
      <c r="J1069" s="32"/>
      <c r="K1069" s="32"/>
      <c r="L1069" s="32"/>
      <c r="M1069" s="32"/>
      <c r="N1069" s="32"/>
      <c r="O1069" s="32"/>
      <c r="P1069" s="49"/>
      <c r="Q1069" s="186"/>
      <c r="R1069" s="45">
        <f>SUM(R1017:R1068)</f>
        <v>498250.39999999997</v>
      </c>
      <c r="S1069" s="45"/>
      <c r="T1069" s="45"/>
      <c r="U1069" s="32"/>
      <c r="V1069" s="32"/>
      <c r="W1069" s="31"/>
      <c r="X1069" s="33"/>
    </row>
    <row r="1070" spans="1:24" ht="36">
      <c r="A1070" s="26">
        <v>1050</v>
      </c>
      <c r="B1070" s="54" t="s">
        <v>321</v>
      </c>
      <c r="C1070" s="25">
        <v>256</v>
      </c>
      <c r="D1070" s="25" t="s">
        <v>35</v>
      </c>
      <c r="E1070" s="103" t="s">
        <v>35</v>
      </c>
      <c r="F1070" s="32" t="s">
        <v>212</v>
      </c>
      <c r="G1070" s="32" t="s">
        <v>218</v>
      </c>
      <c r="H1070" s="67" t="s">
        <v>278</v>
      </c>
      <c r="I1070" s="32" t="s">
        <v>1528</v>
      </c>
      <c r="J1070" s="32" t="s">
        <v>707</v>
      </c>
      <c r="K1070" s="32" t="s">
        <v>1529</v>
      </c>
      <c r="L1070" s="32" t="s">
        <v>708</v>
      </c>
      <c r="M1070" s="32" t="s">
        <v>326</v>
      </c>
      <c r="N1070" s="91" t="s">
        <v>235</v>
      </c>
      <c r="O1070" s="32" t="s">
        <v>315</v>
      </c>
      <c r="P1070" s="28">
        <v>805</v>
      </c>
      <c r="Q1070" s="28">
        <v>477</v>
      </c>
      <c r="R1070" s="45">
        <f t="shared" si="137"/>
        <v>383985</v>
      </c>
      <c r="S1070" s="45">
        <f>R1070*1.07</f>
        <v>410863.95</v>
      </c>
      <c r="T1070" s="45">
        <f t="shared" ref="T1070:T1097" si="142">S1070*1.07</f>
        <v>439624.42650000006</v>
      </c>
      <c r="U1070" s="32" t="s">
        <v>549</v>
      </c>
      <c r="V1070" s="38" t="s">
        <v>546</v>
      </c>
      <c r="W1070" s="95" t="s">
        <v>101</v>
      </c>
      <c r="X1070" s="33">
        <v>0</v>
      </c>
    </row>
    <row r="1071" spans="1:24">
      <c r="A1071" s="26">
        <v>1051</v>
      </c>
      <c r="B1071" s="73"/>
      <c r="C1071" s="38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28"/>
      <c r="Q1071" s="28"/>
      <c r="R1071" s="45">
        <f>SUM(R1070:R1070)</f>
        <v>383985</v>
      </c>
      <c r="S1071" s="45"/>
      <c r="T1071" s="45"/>
      <c r="U1071" s="32"/>
      <c r="V1071" s="38"/>
      <c r="W1071" s="31"/>
      <c r="X1071" s="33"/>
    </row>
    <row r="1072" spans="1:24" ht="48">
      <c r="A1072" s="26">
        <v>1054</v>
      </c>
      <c r="B1072" s="54" t="s">
        <v>321</v>
      </c>
      <c r="C1072" s="25">
        <v>256</v>
      </c>
      <c r="D1072" s="25" t="s">
        <v>35</v>
      </c>
      <c r="E1072" s="103" t="s">
        <v>35</v>
      </c>
      <c r="F1072" s="32" t="s">
        <v>212</v>
      </c>
      <c r="G1072" s="32" t="s">
        <v>218</v>
      </c>
      <c r="H1072" s="75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1" t="s">
        <v>235</v>
      </c>
      <c r="O1072" s="32" t="s">
        <v>145</v>
      </c>
      <c r="P1072" s="181">
        <v>1</v>
      </c>
      <c r="Q1072" s="181">
        <v>28000</v>
      </c>
      <c r="R1072" s="45">
        <f t="shared" si="137"/>
        <v>28000</v>
      </c>
      <c r="S1072" s="45">
        <f>R1072*1.07</f>
        <v>29960</v>
      </c>
      <c r="T1072" s="45">
        <f t="shared" si="142"/>
        <v>32057.200000000001</v>
      </c>
      <c r="U1072" s="32" t="s">
        <v>153</v>
      </c>
      <c r="V1072" s="32" t="s">
        <v>558</v>
      </c>
      <c r="W1072" s="95" t="s">
        <v>101</v>
      </c>
      <c r="X1072" s="33">
        <v>0</v>
      </c>
    </row>
    <row r="1073" spans="1:24" ht="48">
      <c r="A1073" s="26">
        <v>1056</v>
      </c>
      <c r="B1073" s="54" t="s">
        <v>321</v>
      </c>
      <c r="C1073" s="25">
        <v>256</v>
      </c>
      <c r="D1073" s="25" t="s">
        <v>35</v>
      </c>
      <c r="E1073" s="103" t="s">
        <v>35</v>
      </c>
      <c r="F1073" s="32" t="s">
        <v>212</v>
      </c>
      <c r="G1073" s="32" t="s">
        <v>218</v>
      </c>
      <c r="H1073" s="75" t="s">
        <v>360</v>
      </c>
      <c r="I1073" s="32" t="s">
        <v>1537</v>
      </c>
      <c r="J1073" s="32" t="s">
        <v>721</v>
      </c>
      <c r="K1073" s="47" t="s">
        <v>1538</v>
      </c>
      <c r="L1073" s="47" t="s">
        <v>712</v>
      </c>
      <c r="M1073" s="32" t="s">
        <v>326</v>
      </c>
      <c r="N1073" s="91" t="s">
        <v>235</v>
      </c>
      <c r="O1073" s="32" t="s">
        <v>145</v>
      </c>
      <c r="P1073" s="181">
        <v>1</v>
      </c>
      <c r="Q1073" s="181">
        <v>29000</v>
      </c>
      <c r="R1073" s="45">
        <f t="shared" si="137"/>
        <v>29000</v>
      </c>
      <c r="S1073" s="45">
        <f>R1073*1.07</f>
        <v>31030</v>
      </c>
      <c r="T1073" s="45">
        <f t="shared" si="142"/>
        <v>33202.1</v>
      </c>
      <c r="U1073" s="32" t="s">
        <v>549</v>
      </c>
      <c r="V1073" s="38" t="s">
        <v>546</v>
      </c>
      <c r="W1073" s="95" t="s">
        <v>101</v>
      </c>
      <c r="X1073" s="33">
        <v>0</v>
      </c>
    </row>
    <row r="1074" spans="1:24" ht="57" customHeight="1">
      <c r="A1074" s="26">
        <v>1060</v>
      </c>
      <c r="B1074" s="54" t="s">
        <v>321</v>
      </c>
      <c r="C1074" s="25">
        <v>256</v>
      </c>
      <c r="D1074" s="25" t="s">
        <v>35</v>
      </c>
      <c r="E1074" s="103" t="s">
        <v>35</v>
      </c>
      <c r="F1074" s="32" t="s">
        <v>212</v>
      </c>
      <c r="G1074" s="32" t="s">
        <v>218</v>
      </c>
      <c r="H1074" s="75" t="s">
        <v>367</v>
      </c>
      <c r="I1074" s="32" t="s">
        <v>1544</v>
      </c>
      <c r="J1074" s="32" t="s">
        <v>725</v>
      </c>
      <c r="K1074" s="47" t="s">
        <v>1545</v>
      </c>
      <c r="L1074" s="47" t="s">
        <v>1753</v>
      </c>
      <c r="M1074" s="32" t="s">
        <v>326</v>
      </c>
      <c r="N1074" s="91" t="s">
        <v>235</v>
      </c>
      <c r="O1074" s="32" t="s">
        <v>145</v>
      </c>
      <c r="P1074" s="181">
        <v>2</v>
      </c>
      <c r="Q1074" s="181">
        <v>24500</v>
      </c>
      <c r="R1074" s="45">
        <f t="shared" si="137"/>
        <v>49000</v>
      </c>
      <c r="S1074" s="45">
        <f>R1074*1.07</f>
        <v>52430</v>
      </c>
      <c r="T1074" s="45">
        <f t="shared" si="142"/>
        <v>56100.100000000006</v>
      </c>
      <c r="U1074" s="32" t="s">
        <v>549</v>
      </c>
      <c r="V1074" s="32" t="s">
        <v>546</v>
      </c>
      <c r="W1074" s="95" t="s">
        <v>101</v>
      </c>
      <c r="X1074" s="33">
        <v>0</v>
      </c>
    </row>
    <row r="1075" spans="1:24">
      <c r="A1075" s="26">
        <v>1061</v>
      </c>
      <c r="B1075" s="73"/>
      <c r="C1075" s="38"/>
      <c r="D1075" s="32"/>
      <c r="E1075" s="32"/>
      <c r="F1075" s="32"/>
      <c r="G1075" s="32"/>
      <c r="H1075" s="32"/>
      <c r="I1075" s="32"/>
      <c r="J1075" s="32"/>
      <c r="K1075" s="47"/>
      <c r="L1075" s="32"/>
      <c r="M1075" s="32"/>
      <c r="N1075" s="91" t="s">
        <v>235</v>
      </c>
      <c r="O1075" s="32"/>
      <c r="P1075" s="181"/>
      <c r="Q1075" s="181"/>
      <c r="R1075" s="45">
        <f>SUM(R1072:R1074)</f>
        <v>106000</v>
      </c>
      <c r="S1075" s="45"/>
      <c r="T1075" s="45"/>
      <c r="U1075" s="32"/>
      <c r="V1075" s="32"/>
      <c r="W1075" s="31"/>
      <c r="X1075" s="33"/>
    </row>
    <row r="1076" spans="1:24" ht="72">
      <c r="A1076" s="26">
        <v>1078</v>
      </c>
      <c r="B1076" s="54" t="s">
        <v>321</v>
      </c>
      <c r="C1076" s="25">
        <v>256</v>
      </c>
      <c r="D1076" s="25" t="s">
        <v>35</v>
      </c>
      <c r="E1076" s="103" t="s">
        <v>35</v>
      </c>
      <c r="F1076" s="32" t="s">
        <v>212</v>
      </c>
      <c r="G1076" s="32" t="s">
        <v>218</v>
      </c>
      <c r="H1076" s="75" t="s">
        <v>248</v>
      </c>
      <c r="I1076" s="32" t="s">
        <v>1564</v>
      </c>
      <c r="J1076" s="32" t="s">
        <v>728</v>
      </c>
      <c r="K1076" s="127" t="s">
        <v>1806</v>
      </c>
      <c r="L1076" s="127" t="s">
        <v>1804</v>
      </c>
      <c r="M1076" s="32" t="s">
        <v>326</v>
      </c>
      <c r="N1076" s="91" t="s">
        <v>235</v>
      </c>
      <c r="O1076" s="32" t="s">
        <v>162</v>
      </c>
      <c r="P1076" s="17">
        <v>19</v>
      </c>
      <c r="Q1076" s="17">
        <v>2000</v>
      </c>
      <c r="R1076" s="28">
        <f t="shared" ref="R1076:R1116" si="143">P1076*Q1076</f>
        <v>38000</v>
      </c>
      <c r="S1076" s="28">
        <f>R1076*1.07</f>
        <v>40660</v>
      </c>
      <c r="T1076" s="28">
        <f t="shared" si="142"/>
        <v>43506.200000000004</v>
      </c>
      <c r="U1076" s="32" t="s">
        <v>152</v>
      </c>
      <c r="V1076" s="32" t="s">
        <v>558</v>
      </c>
      <c r="W1076" s="95" t="s">
        <v>101</v>
      </c>
      <c r="X1076" s="33">
        <v>0</v>
      </c>
    </row>
    <row r="1077" spans="1:24" ht="72">
      <c r="A1077" s="26">
        <v>1079</v>
      </c>
      <c r="B1077" s="54" t="s">
        <v>321</v>
      </c>
      <c r="C1077" s="25">
        <v>256</v>
      </c>
      <c r="D1077" s="25" t="s">
        <v>35</v>
      </c>
      <c r="E1077" s="103" t="s">
        <v>35</v>
      </c>
      <c r="F1077" s="32" t="s">
        <v>212</v>
      </c>
      <c r="G1077" s="32" t="s">
        <v>218</v>
      </c>
      <c r="H1077" s="75" t="s">
        <v>248</v>
      </c>
      <c r="I1077" s="32" t="s">
        <v>1564</v>
      </c>
      <c r="J1077" s="32" t="s">
        <v>728</v>
      </c>
      <c r="K1077" s="127" t="s">
        <v>1807</v>
      </c>
      <c r="L1077" s="127" t="s">
        <v>1805</v>
      </c>
      <c r="M1077" s="32" t="s">
        <v>326</v>
      </c>
      <c r="N1077" s="91" t="s">
        <v>235</v>
      </c>
      <c r="O1077" s="32" t="s">
        <v>162</v>
      </c>
      <c r="P1077" s="17">
        <v>19</v>
      </c>
      <c r="Q1077" s="17">
        <v>2350</v>
      </c>
      <c r="R1077" s="28">
        <f t="shared" si="143"/>
        <v>44650</v>
      </c>
      <c r="S1077" s="28">
        <f>R1077*1.07</f>
        <v>47775.5</v>
      </c>
      <c r="T1077" s="28">
        <f t="shared" si="142"/>
        <v>51119.785000000003</v>
      </c>
      <c r="U1077" s="32" t="s">
        <v>152</v>
      </c>
      <c r="V1077" s="32" t="s">
        <v>558</v>
      </c>
      <c r="W1077" s="95" t="s">
        <v>101</v>
      </c>
      <c r="X1077" s="33">
        <v>0</v>
      </c>
    </row>
    <row r="1078" spans="1:24">
      <c r="A1078" s="26">
        <v>1094</v>
      </c>
      <c r="B1078" s="54"/>
      <c r="C1078" s="32"/>
      <c r="D1078" s="32"/>
      <c r="E1078" s="13"/>
      <c r="F1078" s="32"/>
      <c r="G1078" s="32"/>
      <c r="H1078" s="32"/>
      <c r="I1078" s="32"/>
      <c r="J1078" s="187"/>
      <c r="K1078" s="16"/>
      <c r="L1078" s="54"/>
      <c r="M1078" s="32"/>
      <c r="N1078" s="32"/>
      <c r="O1078" s="32"/>
      <c r="P1078" s="188"/>
      <c r="Q1078" s="188"/>
      <c r="R1078" s="45">
        <f ca="1">SUM(R1076:R1490)</f>
        <v>2500766</v>
      </c>
      <c r="S1078" s="45"/>
      <c r="T1078" s="52"/>
      <c r="U1078" s="32"/>
      <c r="V1078" s="32"/>
      <c r="W1078" s="31"/>
      <c r="X1078" s="33"/>
    </row>
    <row r="1079" spans="1:24" ht="36">
      <c r="A1079" s="26">
        <v>1095</v>
      </c>
      <c r="B1079" s="54" t="str">
        <f t="shared" ref="B1079:B1086" si="144">B1048</f>
        <v>01 Закупки, не превышающие финансовый год</v>
      </c>
      <c r="C1079" s="25">
        <v>256</v>
      </c>
      <c r="D1079" s="25" t="s">
        <v>35</v>
      </c>
      <c r="E1079" s="103" t="s">
        <v>35</v>
      </c>
      <c r="F1079" s="32" t="s">
        <v>212</v>
      </c>
      <c r="G1079" s="32" t="s">
        <v>218</v>
      </c>
      <c r="H1079" s="67" t="s">
        <v>135</v>
      </c>
      <c r="I1079" s="38" t="s">
        <v>1590</v>
      </c>
      <c r="J1079" s="38" t="s">
        <v>745</v>
      </c>
      <c r="K1079" s="38" t="s">
        <v>1591</v>
      </c>
      <c r="L1079" s="38" t="s">
        <v>1695</v>
      </c>
      <c r="M1079" s="32" t="s">
        <v>326</v>
      </c>
      <c r="N1079" s="91" t="s">
        <v>235</v>
      </c>
      <c r="O1079" s="32" t="s">
        <v>145</v>
      </c>
      <c r="P1079" s="171">
        <v>10</v>
      </c>
      <c r="Q1079" s="189">
        <v>1500</v>
      </c>
      <c r="R1079" s="28">
        <f t="shared" si="143"/>
        <v>15000</v>
      </c>
      <c r="S1079" s="45">
        <f t="shared" ref="S1079:S1086" si="145">R1079*1.07</f>
        <v>16050.000000000002</v>
      </c>
      <c r="T1079" s="52">
        <f t="shared" si="142"/>
        <v>17173.500000000004</v>
      </c>
      <c r="U1079" s="32" t="s">
        <v>549</v>
      </c>
      <c r="V1079" s="32" t="s">
        <v>546</v>
      </c>
      <c r="W1079" s="95" t="s">
        <v>101</v>
      </c>
      <c r="X1079" s="33">
        <v>0</v>
      </c>
    </row>
    <row r="1080" spans="1:24" ht="36">
      <c r="A1080" s="26">
        <v>1096</v>
      </c>
      <c r="B1080" s="54" t="str">
        <f t="shared" si="144"/>
        <v>01 Закупки, не превышающие финансовый год</v>
      </c>
      <c r="C1080" s="25">
        <v>256</v>
      </c>
      <c r="D1080" s="25" t="s">
        <v>35</v>
      </c>
      <c r="E1080" s="103" t="s">
        <v>35</v>
      </c>
      <c r="F1080" s="32" t="s">
        <v>212</v>
      </c>
      <c r="G1080" s="32" t="s">
        <v>218</v>
      </c>
      <c r="H1080" s="75" t="s">
        <v>133</v>
      </c>
      <c r="I1080" s="32" t="s">
        <v>1592</v>
      </c>
      <c r="J1080" s="32" t="s">
        <v>746</v>
      </c>
      <c r="K1080" s="38" t="s">
        <v>1593</v>
      </c>
      <c r="L1080" s="38" t="s">
        <v>732</v>
      </c>
      <c r="M1080" s="32" t="s">
        <v>326</v>
      </c>
      <c r="N1080" s="91" t="s">
        <v>235</v>
      </c>
      <c r="O1080" s="32" t="s">
        <v>145</v>
      </c>
      <c r="P1080" s="171">
        <v>90</v>
      </c>
      <c r="Q1080" s="189">
        <v>800</v>
      </c>
      <c r="R1080" s="28">
        <f t="shared" si="143"/>
        <v>72000</v>
      </c>
      <c r="S1080" s="45">
        <f t="shared" si="145"/>
        <v>77040</v>
      </c>
      <c r="T1080" s="52">
        <f t="shared" si="142"/>
        <v>82432.800000000003</v>
      </c>
      <c r="U1080" s="32" t="s">
        <v>549</v>
      </c>
      <c r="V1080" s="32" t="s">
        <v>546</v>
      </c>
      <c r="W1080" s="95" t="s">
        <v>101</v>
      </c>
      <c r="X1080" s="33">
        <v>0</v>
      </c>
    </row>
    <row r="1081" spans="1:24" ht="36">
      <c r="A1081" s="26">
        <v>1097</v>
      </c>
      <c r="B1081" s="54" t="str">
        <f t="shared" si="144"/>
        <v>01 Закупки, не превышающие финансовый год</v>
      </c>
      <c r="C1081" s="25">
        <v>256</v>
      </c>
      <c r="D1081" s="25" t="s">
        <v>35</v>
      </c>
      <c r="E1081" s="103" t="s">
        <v>35</v>
      </c>
      <c r="F1081" s="32" t="s">
        <v>212</v>
      </c>
      <c r="G1081" s="32" t="s">
        <v>218</v>
      </c>
      <c r="H1081" s="75" t="s">
        <v>133</v>
      </c>
      <c r="I1081" s="32" t="s">
        <v>1592</v>
      </c>
      <c r="J1081" s="32" t="s">
        <v>746</v>
      </c>
      <c r="K1081" s="38" t="s">
        <v>1594</v>
      </c>
      <c r="L1081" s="38" t="s">
        <v>733</v>
      </c>
      <c r="M1081" s="32" t="s">
        <v>326</v>
      </c>
      <c r="N1081" s="91" t="s">
        <v>235</v>
      </c>
      <c r="O1081" s="32" t="s">
        <v>145</v>
      </c>
      <c r="P1081" s="171">
        <v>90</v>
      </c>
      <c r="Q1081" s="189">
        <v>1600</v>
      </c>
      <c r="R1081" s="28">
        <f t="shared" si="143"/>
        <v>144000</v>
      </c>
      <c r="S1081" s="45">
        <f t="shared" si="145"/>
        <v>154080</v>
      </c>
      <c r="T1081" s="52">
        <f t="shared" si="142"/>
        <v>164865.60000000001</v>
      </c>
      <c r="U1081" s="32" t="s">
        <v>549</v>
      </c>
      <c r="V1081" s="32" t="s">
        <v>546</v>
      </c>
      <c r="W1081" s="95" t="s">
        <v>101</v>
      </c>
      <c r="X1081" s="33">
        <v>0</v>
      </c>
    </row>
    <row r="1082" spans="1:24" ht="36">
      <c r="A1082" s="26">
        <v>1098</v>
      </c>
      <c r="B1082" s="54" t="str">
        <f t="shared" si="144"/>
        <v>01 Закупки, не превышающие финансовый год</v>
      </c>
      <c r="C1082" s="25">
        <v>256</v>
      </c>
      <c r="D1082" s="25" t="s">
        <v>35</v>
      </c>
      <c r="E1082" s="103" t="s">
        <v>35</v>
      </c>
      <c r="F1082" s="32" t="s">
        <v>212</v>
      </c>
      <c r="G1082" s="32" t="s">
        <v>218</v>
      </c>
      <c r="H1082" s="75" t="s">
        <v>133</v>
      </c>
      <c r="I1082" s="32" t="s">
        <v>1592</v>
      </c>
      <c r="J1082" s="32" t="s">
        <v>746</v>
      </c>
      <c r="K1082" s="38" t="s">
        <v>1595</v>
      </c>
      <c r="L1082" s="38" t="s">
        <v>734</v>
      </c>
      <c r="M1082" s="32" t="s">
        <v>326</v>
      </c>
      <c r="N1082" s="91" t="s">
        <v>235</v>
      </c>
      <c r="O1082" s="32" t="s">
        <v>145</v>
      </c>
      <c r="P1082" s="171">
        <v>120</v>
      </c>
      <c r="Q1082" s="189">
        <v>350</v>
      </c>
      <c r="R1082" s="28">
        <f t="shared" si="143"/>
        <v>42000</v>
      </c>
      <c r="S1082" s="45">
        <f t="shared" si="145"/>
        <v>44940</v>
      </c>
      <c r="T1082" s="52">
        <f t="shared" si="142"/>
        <v>48085.8</v>
      </c>
      <c r="U1082" s="32" t="s">
        <v>549</v>
      </c>
      <c r="V1082" s="32" t="s">
        <v>546</v>
      </c>
      <c r="W1082" s="95" t="s">
        <v>101</v>
      </c>
      <c r="X1082" s="33">
        <v>0</v>
      </c>
    </row>
    <row r="1083" spans="1:24" ht="36">
      <c r="A1083" s="26">
        <v>1099</v>
      </c>
      <c r="B1083" s="54" t="str">
        <f t="shared" si="144"/>
        <v>01 Закупки, не превышающие финансовый год</v>
      </c>
      <c r="C1083" s="25">
        <v>256</v>
      </c>
      <c r="D1083" s="25" t="s">
        <v>35</v>
      </c>
      <c r="E1083" s="103" t="s">
        <v>35</v>
      </c>
      <c r="F1083" s="32" t="s">
        <v>212</v>
      </c>
      <c r="G1083" s="32" t="s">
        <v>218</v>
      </c>
      <c r="H1083" s="75" t="s">
        <v>132</v>
      </c>
      <c r="I1083" s="38" t="s">
        <v>1596</v>
      </c>
      <c r="J1083" s="38" t="s">
        <v>735</v>
      </c>
      <c r="K1083" s="38" t="s">
        <v>1596</v>
      </c>
      <c r="L1083" s="38" t="s">
        <v>735</v>
      </c>
      <c r="M1083" s="32" t="s">
        <v>326</v>
      </c>
      <c r="N1083" s="91" t="s">
        <v>235</v>
      </c>
      <c r="O1083" s="32" t="s">
        <v>145</v>
      </c>
      <c r="P1083" s="171">
        <v>10</v>
      </c>
      <c r="Q1083" s="189">
        <v>3100</v>
      </c>
      <c r="R1083" s="28">
        <f t="shared" si="143"/>
        <v>31000</v>
      </c>
      <c r="S1083" s="45">
        <f t="shared" si="145"/>
        <v>33170</v>
      </c>
      <c r="T1083" s="52">
        <f t="shared" si="142"/>
        <v>35491.9</v>
      </c>
      <c r="U1083" s="32" t="s">
        <v>549</v>
      </c>
      <c r="V1083" s="32" t="s">
        <v>546</v>
      </c>
      <c r="W1083" s="95" t="s">
        <v>101</v>
      </c>
      <c r="X1083" s="33">
        <v>0</v>
      </c>
    </row>
    <row r="1084" spans="1:24" ht="36">
      <c r="A1084" s="26">
        <v>1100</v>
      </c>
      <c r="B1084" s="54" t="str">
        <f t="shared" si="144"/>
        <v>01 Закупки, не превышающие финансовый год</v>
      </c>
      <c r="C1084" s="25">
        <v>256</v>
      </c>
      <c r="D1084" s="25" t="s">
        <v>35</v>
      </c>
      <c r="E1084" s="103" t="s">
        <v>35</v>
      </c>
      <c r="F1084" s="32" t="s">
        <v>212</v>
      </c>
      <c r="G1084" s="32" t="s">
        <v>218</v>
      </c>
      <c r="H1084" s="75" t="s">
        <v>132</v>
      </c>
      <c r="I1084" s="38" t="s">
        <v>736</v>
      </c>
      <c r="J1084" s="38" t="s">
        <v>736</v>
      </c>
      <c r="K1084" s="38" t="s">
        <v>736</v>
      </c>
      <c r="L1084" s="38" t="s">
        <v>736</v>
      </c>
      <c r="M1084" s="32" t="s">
        <v>326</v>
      </c>
      <c r="N1084" s="91" t="s">
        <v>235</v>
      </c>
      <c r="O1084" s="32" t="s">
        <v>145</v>
      </c>
      <c r="P1084" s="171">
        <v>10</v>
      </c>
      <c r="Q1084" s="189">
        <v>3500</v>
      </c>
      <c r="R1084" s="28">
        <f t="shared" si="143"/>
        <v>35000</v>
      </c>
      <c r="S1084" s="45">
        <f t="shared" si="145"/>
        <v>37450</v>
      </c>
      <c r="T1084" s="52">
        <f t="shared" si="142"/>
        <v>40071.5</v>
      </c>
      <c r="U1084" s="32" t="s">
        <v>549</v>
      </c>
      <c r="V1084" s="32" t="s">
        <v>546</v>
      </c>
      <c r="W1084" s="95" t="s">
        <v>101</v>
      </c>
      <c r="X1084" s="33">
        <v>0</v>
      </c>
    </row>
    <row r="1085" spans="1:24" ht="36">
      <c r="A1085" s="26">
        <v>1101</v>
      </c>
      <c r="B1085" s="54" t="str">
        <f t="shared" si="144"/>
        <v>01 Закупки, не превышающие финансовый год</v>
      </c>
      <c r="C1085" s="25">
        <v>256</v>
      </c>
      <c r="D1085" s="25" t="s">
        <v>35</v>
      </c>
      <c r="E1085" s="103" t="s">
        <v>35</v>
      </c>
      <c r="F1085" s="32" t="s">
        <v>212</v>
      </c>
      <c r="G1085" s="32" t="s">
        <v>218</v>
      </c>
      <c r="H1085" s="75" t="s">
        <v>251</v>
      </c>
      <c r="I1085" s="38" t="s">
        <v>1597</v>
      </c>
      <c r="J1085" s="38" t="s">
        <v>737</v>
      </c>
      <c r="K1085" s="38" t="s">
        <v>1597</v>
      </c>
      <c r="L1085" s="38" t="s">
        <v>737</v>
      </c>
      <c r="M1085" s="32" t="s">
        <v>326</v>
      </c>
      <c r="N1085" s="91" t="s">
        <v>235</v>
      </c>
      <c r="O1085" s="32" t="s">
        <v>145</v>
      </c>
      <c r="P1085" s="171">
        <v>60</v>
      </c>
      <c r="Q1085" s="189">
        <v>420</v>
      </c>
      <c r="R1085" s="28">
        <f t="shared" si="143"/>
        <v>25200</v>
      </c>
      <c r="S1085" s="45">
        <f t="shared" si="145"/>
        <v>26964</v>
      </c>
      <c r="T1085" s="52">
        <f t="shared" si="142"/>
        <v>28851.480000000003</v>
      </c>
      <c r="U1085" s="32" t="s">
        <v>549</v>
      </c>
      <c r="V1085" s="32" t="s">
        <v>546</v>
      </c>
      <c r="W1085" s="95" t="s">
        <v>101</v>
      </c>
      <c r="X1085" s="33">
        <v>0</v>
      </c>
    </row>
    <row r="1086" spans="1:24" ht="36">
      <c r="A1086" s="26">
        <v>1102</v>
      </c>
      <c r="B1086" s="54" t="str">
        <f t="shared" si="144"/>
        <v>01 Закупки, не превышающие финансовый год</v>
      </c>
      <c r="C1086" s="25">
        <v>256</v>
      </c>
      <c r="D1086" s="25" t="s">
        <v>35</v>
      </c>
      <c r="E1086" s="103" t="s">
        <v>35</v>
      </c>
      <c r="F1086" s="32" t="s">
        <v>212</v>
      </c>
      <c r="G1086" s="32" t="s">
        <v>218</v>
      </c>
      <c r="H1086" s="75" t="s">
        <v>251</v>
      </c>
      <c r="I1086" s="32" t="s">
        <v>1598</v>
      </c>
      <c r="J1086" s="32" t="s">
        <v>738</v>
      </c>
      <c r="K1086" s="32" t="s">
        <v>738</v>
      </c>
      <c r="L1086" s="32" t="s">
        <v>738</v>
      </c>
      <c r="M1086" s="32" t="s">
        <v>326</v>
      </c>
      <c r="N1086" s="91" t="s">
        <v>235</v>
      </c>
      <c r="O1086" s="32" t="s">
        <v>145</v>
      </c>
      <c r="P1086" s="171">
        <v>120</v>
      </c>
      <c r="Q1086" s="171">
        <v>200</v>
      </c>
      <c r="R1086" s="28">
        <f t="shared" si="143"/>
        <v>24000</v>
      </c>
      <c r="S1086" s="45">
        <f t="shared" si="145"/>
        <v>25680</v>
      </c>
      <c r="T1086" s="52">
        <f t="shared" si="142"/>
        <v>27477.600000000002</v>
      </c>
      <c r="U1086" s="32" t="s">
        <v>549</v>
      </c>
      <c r="V1086" s="32" t="s">
        <v>546</v>
      </c>
      <c r="W1086" s="95" t="s">
        <v>101</v>
      </c>
      <c r="X1086" s="33">
        <v>0</v>
      </c>
    </row>
    <row r="1087" spans="1:24">
      <c r="A1087" s="26">
        <v>1103</v>
      </c>
      <c r="B1087" s="54"/>
      <c r="C1087" s="32"/>
      <c r="D1087" s="32"/>
      <c r="E1087" s="13"/>
      <c r="F1087" s="32"/>
      <c r="G1087" s="32"/>
      <c r="H1087" s="32"/>
      <c r="I1087" s="32"/>
      <c r="J1087" s="187"/>
      <c r="K1087" s="32"/>
      <c r="L1087" s="54"/>
      <c r="M1087" s="32"/>
      <c r="N1087" s="32"/>
      <c r="O1087" s="32"/>
      <c r="P1087" s="171"/>
      <c r="Q1087" s="171"/>
      <c r="R1087" s="28">
        <f>SUM(R1079:R1086)</f>
        <v>388200</v>
      </c>
      <c r="S1087" s="45"/>
      <c r="T1087" s="52"/>
      <c r="U1087" s="32"/>
      <c r="V1087" s="32"/>
      <c r="W1087" s="31"/>
      <c r="X1087" s="33"/>
    </row>
    <row r="1088" spans="1:24" ht="60">
      <c r="A1088" s="26">
        <v>1104</v>
      </c>
      <c r="B1088" s="54" t="str">
        <f>B1056</f>
        <v>01 Закупки, не превышающие финансовый год</v>
      </c>
      <c r="C1088" s="25">
        <v>256</v>
      </c>
      <c r="D1088" s="25" t="s">
        <v>35</v>
      </c>
      <c r="E1088" s="103" t="s">
        <v>35</v>
      </c>
      <c r="F1088" s="32" t="s">
        <v>212</v>
      </c>
      <c r="G1088" s="32" t="s">
        <v>218</v>
      </c>
      <c r="H1088" s="75" t="s">
        <v>378</v>
      </c>
      <c r="I1088" s="32" t="s">
        <v>1599</v>
      </c>
      <c r="J1088" s="32" t="s">
        <v>747</v>
      </c>
      <c r="K1088" s="38" t="s">
        <v>1600</v>
      </c>
      <c r="L1088" s="38" t="s">
        <v>1808</v>
      </c>
      <c r="M1088" s="32" t="s">
        <v>326</v>
      </c>
      <c r="N1088" s="91" t="s">
        <v>235</v>
      </c>
      <c r="O1088" s="32" t="s">
        <v>146</v>
      </c>
      <c r="P1088" s="171">
        <v>20</v>
      </c>
      <c r="Q1088" s="189">
        <v>2500</v>
      </c>
      <c r="R1088" s="28">
        <f t="shared" si="143"/>
        <v>50000</v>
      </c>
      <c r="S1088" s="45">
        <f t="shared" ref="S1088:S1094" si="146">R1088*1.07</f>
        <v>53500</v>
      </c>
      <c r="T1088" s="52">
        <f t="shared" si="142"/>
        <v>57245</v>
      </c>
      <c r="U1088" s="32" t="s">
        <v>152</v>
      </c>
      <c r="V1088" s="32" t="s">
        <v>558</v>
      </c>
      <c r="W1088" s="95" t="s">
        <v>101</v>
      </c>
      <c r="X1088" s="33">
        <v>0</v>
      </c>
    </row>
    <row r="1089" spans="1:24" ht="36">
      <c r="A1089" s="26">
        <v>1105</v>
      </c>
      <c r="B1089" s="54" t="str">
        <f t="shared" ref="B1089:B1094" si="147">B1058</f>
        <v>01 Закупки, не превышающие финансовый год</v>
      </c>
      <c r="C1089" s="25">
        <v>256</v>
      </c>
      <c r="D1089" s="25" t="s">
        <v>35</v>
      </c>
      <c r="E1089" s="103" t="s">
        <v>35</v>
      </c>
      <c r="F1089" s="32" t="s">
        <v>212</v>
      </c>
      <c r="G1089" s="32" t="s">
        <v>218</v>
      </c>
      <c r="H1089" s="75" t="s">
        <v>378</v>
      </c>
      <c r="I1089" s="38" t="s">
        <v>1601</v>
      </c>
      <c r="J1089" s="38" t="s">
        <v>739</v>
      </c>
      <c r="K1089" s="38" t="s">
        <v>1601</v>
      </c>
      <c r="L1089" s="38" t="s">
        <v>739</v>
      </c>
      <c r="M1089" s="32" t="s">
        <v>326</v>
      </c>
      <c r="N1089" s="91" t="s">
        <v>235</v>
      </c>
      <c r="O1089" s="32" t="s">
        <v>145</v>
      </c>
      <c r="P1089" s="171">
        <v>30</v>
      </c>
      <c r="Q1089" s="189">
        <v>800</v>
      </c>
      <c r="R1089" s="28">
        <f t="shared" si="143"/>
        <v>24000</v>
      </c>
      <c r="S1089" s="45">
        <f t="shared" si="146"/>
        <v>25680</v>
      </c>
      <c r="T1089" s="52">
        <f t="shared" si="142"/>
        <v>27477.600000000002</v>
      </c>
      <c r="U1089" s="32" t="s">
        <v>152</v>
      </c>
      <c r="V1089" s="32" t="s">
        <v>558</v>
      </c>
      <c r="W1089" s="95" t="s">
        <v>101</v>
      </c>
      <c r="X1089" s="33">
        <v>0</v>
      </c>
    </row>
    <row r="1090" spans="1:24" ht="36">
      <c r="A1090" s="26">
        <v>1106</v>
      </c>
      <c r="B1090" s="54" t="str">
        <f t="shared" si="147"/>
        <v>01 Закупки, не превышающие финансовый год</v>
      </c>
      <c r="C1090" s="25">
        <v>256</v>
      </c>
      <c r="D1090" s="25" t="s">
        <v>35</v>
      </c>
      <c r="E1090" s="103" t="s">
        <v>35</v>
      </c>
      <c r="F1090" s="32" t="s">
        <v>212</v>
      </c>
      <c r="G1090" s="32" t="s">
        <v>218</v>
      </c>
      <c r="H1090" s="75" t="s">
        <v>369</v>
      </c>
      <c r="I1090" s="32" t="s">
        <v>1602</v>
      </c>
      <c r="J1090" s="32" t="s">
        <v>748</v>
      </c>
      <c r="K1090" s="38" t="s">
        <v>1603</v>
      </c>
      <c r="L1090" s="38" t="s">
        <v>740</v>
      </c>
      <c r="M1090" s="32" t="s">
        <v>326</v>
      </c>
      <c r="N1090" s="91" t="s">
        <v>235</v>
      </c>
      <c r="O1090" s="32" t="s">
        <v>119</v>
      </c>
      <c r="P1090" s="171">
        <v>8</v>
      </c>
      <c r="Q1090" s="189">
        <v>645</v>
      </c>
      <c r="R1090" s="28">
        <f t="shared" si="143"/>
        <v>5160</v>
      </c>
      <c r="S1090" s="45">
        <f t="shared" si="146"/>
        <v>5521.2000000000007</v>
      </c>
      <c r="T1090" s="52">
        <f t="shared" si="142"/>
        <v>5907.6840000000011</v>
      </c>
      <c r="U1090" s="32" t="s">
        <v>152</v>
      </c>
      <c r="V1090" s="32" t="s">
        <v>558</v>
      </c>
      <c r="W1090" s="95" t="s">
        <v>101</v>
      </c>
      <c r="X1090" s="33">
        <v>0</v>
      </c>
    </row>
    <row r="1091" spans="1:24" ht="36">
      <c r="A1091" s="26">
        <v>1107</v>
      </c>
      <c r="B1091" s="54" t="str">
        <f t="shared" si="147"/>
        <v>01 Закупки, не превышающие финансовый год</v>
      </c>
      <c r="C1091" s="25">
        <v>256</v>
      </c>
      <c r="D1091" s="25" t="s">
        <v>35</v>
      </c>
      <c r="E1091" s="103" t="s">
        <v>35</v>
      </c>
      <c r="F1091" s="32" t="s">
        <v>212</v>
      </c>
      <c r="G1091" s="32" t="s">
        <v>218</v>
      </c>
      <c r="H1091" s="75" t="s">
        <v>378</v>
      </c>
      <c r="I1091" s="32" t="s">
        <v>1599</v>
      </c>
      <c r="J1091" s="32" t="s">
        <v>747</v>
      </c>
      <c r="K1091" s="38" t="s">
        <v>1604</v>
      </c>
      <c r="L1091" s="38" t="s">
        <v>741</v>
      </c>
      <c r="M1091" s="32" t="s">
        <v>326</v>
      </c>
      <c r="N1091" s="91" t="s">
        <v>235</v>
      </c>
      <c r="O1091" s="32" t="s">
        <v>145</v>
      </c>
      <c r="P1091" s="171">
        <v>20</v>
      </c>
      <c r="Q1091" s="189">
        <v>400</v>
      </c>
      <c r="R1091" s="28">
        <f t="shared" si="143"/>
        <v>8000</v>
      </c>
      <c r="S1091" s="45">
        <f t="shared" si="146"/>
        <v>8560</v>
      </c>
      <c r="T1091" s="52">
        <f t="shared" si="142"/>
        <v>9159.2000000000007</v>
      </c>
      <c r="U1091" s="32" t="s">
        <v>152</v>
      </c>
      <c r="V1091" s="32" t="s">
        <v>558</v>
      </c>
      <c r="W1091" s="95" t="s">
        <v>101</v>
      </c>
      <c r="X1091" s="33">
        <v>0</v>
      </c>
    </row>
    <row r="1092" spans="1:24" ht="36">
      <c r="A1092" s="26">
        <v>1108</v>
      </c>
      <c r="B1092" s="54" t="str">
        <f t="shared" si="147"/>
        <v>01 Закупки, не превышающие финансовый год</v>
      </c>
      <c r="C1092" s="25">
        <v>256</v>
      </c>
      <c r="D1092" s="25" t="s">
        <v>35</v>
      </c>
      <c r="E1092" s="103" t="s">
        <v>35</v>
      </c>
      <c r="F1092" s="32" t="s">
        <v>212</v>
      </c>
      <c r="G1092" s="32" t="s">
        <v>218</v>
      </c>
      <c r="H1092" s="75" t="s">
        <v>203</v>
      </c>
      <c r="I1092" s="38" t="s">
        <v>1605</v>
      </c>
      <c r="J1092" s="38" t="s">
        <v>742</v>
      </c>
      <c r="K1092" s="38" t="s">
        <v>1605</v>
      </c>
      <c r="L1092" s="38" t="s">
        <v>742</v>
      </c>
      <c r="M1092" s="32" t="s">
        <v>326</v>
      </c>
      <c r="N1092" s="91" t="s">
        <v>235</v>
      </c>
      <c r="O1092" s="32" t="s">
        <v>162</v>
      </c>
      <c r="P1092" s="171">
        <v>80</v>
      </c>
      <c r="Q1092" s="189">
        <v>1100</v>
      </c>
      <c r="R1092" s="28">
        <f t="shared" si="143"/>
        <v>88000</v>
      </c>
      <c r="S1092" s="45">
        <f t="shared" si="146"/>
        <v>94160</v>
      </c>
      <c r="T1092" s="52">
        <f t="shared" si="142"/>
        <v>100751.20000000001</v>
      </c>
      <c r="U1092" s="32" t="s">
        <v>152</v>
      </c>
      <c r="V1092" s="32" t="s">
        <v>558</v>
      </c>
      <c r="W1092" s="95" t="s">
        <v>101</v>
      </c>
      <c r="X1092" s="33">
        <v>0</v>
      </c>
    </row>
    <row r="1093" spans="1:24" ht="36">
      <c r="A1093" s="26">
        <v>1109</v>
      </c>
      <c r="B1093" s="54" t="str">
        <f t="shared" si="147"/>
        <v>01 Закупки, не превышающие финансовый год</v>
      </c>
      <c r="C1093" s="25">
        <v>256</v>
      </c>
      <c r="D1093" s="25" t="s">
        <v>35</v>
      </c>
      <c r="E1093" s="103" t="s">
        <v>35</v>
      </c>
      <c r="F1093" s="32" t="s">
        <v>212</v>
      </c>
      <c r="G1093" s="32" t="s">
        <v>218</v>
      </c>
      <c r="H1093" s="75" t="s">
        <v>203</v>
      </c>
      <c r="I1093" s="38" t="s">
        <v>743</v>
      </c>
      <c r="J1093" s="38" t="s">
        <v>1809</v>
      </c>
      <c r="K1093" s="38" t="s">
        <v>743</v>
      </c>
      <c r="L1093" s="38" t="s">
        <v>1809</v>
      </c>
      <c r="M1093" s="32" t="s">
        <v>326</v>
      </c>
      <c r="N1093" s="91" t="s">
        <v>235</v>
      </c>
      <c r="O1093" s="32" t="s">
        <v>162</v>
      </c>
      <c r="P1093" s="171">
        <v>400</v>
      </c>
      <c r="Q1093" s="189">
        <v>297</v>
      </c>
      <c r="R1093" s="28">
        <f t="shared" si="143"/>
        <v>118800</v>
      </c>
      <c r="S1093" s="45">
        <f t="shared" si="146"/>
        <v>127116.00000000001</v>
      </c>
      <c r="T1093" s="52">
        <f t="shared" si="142"/>
        <v>136014.12000000002</v>
      </c>
      <c r="U1093" s="32" t="s">
        <v>152</v>
      </c>
      <c r="V1093" s="32" t="s">
        <v>558</v>
      </c>
      <c r="W1093" s="95" t="s">
        <v>101</v>
      </c>
      <c r="X1093" s="33">
        <v>0</v>
      </c>
    </row>
    <row r="1094" spans="1:24" ht="36">
      <c r="A1094" s="26">
        <v>1110</v>
      </c>
      <c r="B1094" s="54" t="str">
        <f t="shared" si="147"/>
        <v>01 Закупки, не превышающие финансовый год</v>
      </c>
      <c r="C1094" s="25">
        <v>256</v>
      </c>
      <c r="D1094" s="25" t="s">
        <v>35</v>
      </c>
      <c r="E1094" s="103" t="s">
        <v>35</v>
      </c>
      <c r="F1094" s="32" t="s">
        <v>212</v>
      </c>
      <c r="G1094" s="32" t="s">
        <v>218</v>
      </c>
      <c r="H1094" s="75" t="s">
        <v>134</v>
      </c>
      <c r="I1094" s="32" t="s">
        <v>1811</v>
      </c>
      <c r="J1094" s="32" t="s">
        <v>1810</v>
      </c>
      <c r="K1094" s="32" t="s">
        <v>1811</v>
      </c>
      <c r="L1094" s="32" t="s">
        <v>1810</v>
      </c>
      <c r="M1094" s="32" t="s">
        <v>326</v>
      </c>
      <c r="N1094" s="91" t="s">
        <v>235</v>
      </c>
      <c r="O1094" s="32" t="s">
        <v>162</v>
      </c>
      <c r="P1094" s="171">
        <v>25</v>
      </c>
      <c r="Q1094" s="171">
        <v>1280</v>
      </c>
      <c r="R1094" s="28">
        <f t="shared" si="143"/>
        <v>32000</v>
      </c>
      <c r="S1094" s="45">
        <f t="shared" si="146"/>
        <v>34240</v>
      </c>
      <c r="T1094" s="52">
        <f t="shared" si="142"/>
        <v>36636.800000000003</v>
      </c>
      <c r="U1094" s="32" t="s">
        <v>153</v>
      </c>
      <c r="V1094" s="32" t="s">
        <v>558</v>
      </c>
      <c r="W1094" s="95" t="s">
        <v>101</v>
      </c>
      <c r="X1094" s="33">
        <v>0</v>
      </c>
    </row>
    <row r="1095" spans="1:24">
      <c r="A1095" s="26">
        <v>1111</v>
      </c>
      <c r="B1095" s="54"/>
      <c r="C1095" s="32"/>
      <c r="D1095" s="32"/>
      <c r="E1095" s="13"/>
      <c r="F1095" s="32"/>
      <c r="G1095" s="32"/>
      <c r="H1095" s="32"/>
      <c r="I1095" s="32"/>
      <c r="J1095" s="187"/>
      <c r="K1095" s="32"/>
      <c r="L1095" s="54"/>
      <c r="M1095" s="32"/>
      <c r="N1095" s="32"/>
      <c r="O1095" s="32"/>
      <c r="P1095" s="171"/>
      <c r="Q1095" s="171"/>
      <c r="R1095" s="28">
        <f>SUM(R1088:R1094)</f>
        <v>325960</v>
      </c>
      <c r="S1095" s="45"/>
      <c r="T1095" s="52"/>
      <c r="U1095" s="32"/>
      <c r="V1095" s="32"/>
      <c r="W1095" s="31"/>
      <c r="X1095" s="33"/>
    </row>
    <row r="1096" spans="1:24" ht="36">
      <c r="A1096" s="26">
        <v>1112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3" t="s">
        <v>35</v>
      </c>
      <c r="F1096" s="32" t="s">
        <v>212</v>
      </c>
      <c r="G1096" s="32" t="s">
        <v>218</v>
      </c>
      <c r="H1096" s="75" t="s">
        <v>175</v>
      </c>
      <c r="I1096" s="55" t="s">
        <v>1606</v>
      </c>
      <c r="J1096" s="55" t="s">
        <v>750</v>
      </c>
      <c r="K1096" s="55" t="s">
        <v>1607</v>
      </c>
      <c r="L1096" s="55" t="s">
        <v>751</v>
      </c>
      <c r="M1096" s="32" t="s">
        <v>326</v>
      </c>
      <c r="N1096" s="91" t="s">
        <v>235</v>
      </c>
      <c r="O1096" s="32" t="s">
        <v>145</v>
      </c>
      <c r="P1096" s="179">
        <v>12</v>
      </c>
      <c r="Q1096" s="179">
        <v>600</v>
      </c>
      <c r="R1096" s="28">
        <f t="shared" si="143"/>
        <v>7200</v>
      </c>
      <c r="S1096" s="45">
        <f>R1096*1.07</f>
        <v>7704</v>
      </c>
      <c r="T1096" s="52">
        <f t="shared" si="142"/>
        <v>8243.2800000000007</v>
      </c>
      <c r="U1096" s="32" t="s">
        <v>153</v>
      </c>
      <c r="V1096" s="32" t="s">
        <v>558</v>
      </c>
      <c r="W1096" s="95" t="s">
        <v>101</v>
      </c>
      <c r="X1096" s="33">
        <v>0</v>
      </c>
    </row>
    <row r="1097" spans="1:24" ht="36">
      <c r="A1097" s="26">
        <v>1113</v>
      </c>
      <c r="B1097" s="54" t="str">
        <f>B1065</f>
        <v>01 Закупки, не превышающие финансовый год</v>
      </c>
      <c r="C1097" s="25">
        <v>256</v>
      </c>
      <c r="D1097" s="25" t="s">
        <v>35</v>
      </c>
      <c r="E1097" s="103" t="s">
        <v>35</v>
      </c>
      <c r="F1097" s="32" t="s">
        <v>212</v>
      </c>
      <c r="G1097" s="32" t="s">
        <v>218</v>
      </c>
      <c r="H1097" s="67" t="s">
        <v>176</v>
      </c>
      <c r="I1097" s="55" t="s">
        <v>1608</v>
      </c>
      <c r="J1097" s="55" t="s">
        <v>752</v>
      </c>
      <c r="K1097" s="55" t="s">
        <v>1609</v>
      </c>
      <c r="L1097" s="55" t="s">
        <v>749</v>
      </c>
      <c r="M1097" s="32" t="s">
        <v>326</v>
      </c>
      <c r="N1097" s="91" t="s">
        <v>235</v>
      </c>
      <c r="O1097" s="32" t="s">
        <v>145</v>
      </c>
      <c r="P1097" s="179">
        <v>50</v>
      </c>
      <c r="Q1097" s="179">
        <v>80</v>
      </c>
      <c r="R1097" s="28">
        <f t="shared" si="143"/>
        <v>4000</v>
      </c>
      <c r="S1097" s="45">
        <f>R1097*1.07</f>
        <v>4280</v>
      </c>
      <c r="T1097" s="52">
        <f t="shared" si="142"/>
        <v>4579.6000000000004</v>
      </c>
      <c r="U1097" s="32" t="s">
        <v>153</v>
      </c>
      <c r="V1097" s="32" t="s">
        <v>558</v>
      </c>
      <c r="W1097" s="95" t="s">
        <v>101</v>
      </c>
      <c r="X1097" s="33">
        <v>0</v>
      </c>
    </row>
    <row r="1098" spans="1:24">
      <c r="A1098" s="26">
        <v>1114</v>
      </c>
      <c r="B1098" s="54"/>
      <c r="C1098" s="32"/>
      <c r="D1098" s="32"/>
      <c r="E1098" s="32"/>
      <c r="F1098" s="32"/>
      <c r="G1098" s="32"/>
      <c r="H1098" s="32"/>
      <c r="I1098" s="32"/>
      <c r="J1098" s="187"/>
      <c r="K1098" s="55"/>
      <c r="L1098" s="190"/>
      <c r="M1098" s="32"/>
      <c r="N1098" s="32"/>
      <c r="O1098" s="32"/>
      <c r="P1098" s="179"/>
      <c r="Q1098" s="179"/>
      <c r="R1098" s="28">
        <f>SUM(R1096:R1097)</f>
        <v>11200</v>
      </c>
      <c r="S1098" s="45"/>
      <c r="T1098" s="52"/>
      <c r="U1098" s="32"/>
      <c r="V1098" s="32"/>
      <c r="W1098" s="31"/>
      <c r="X1098" s="33"/>
    </row>
    <row r="1099" spans="1:24" ht="39.75" customHeight="1">
      <c r="A1099" s="26">
        <v>1115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3" t="s">
        <v>35</v>
      </c>
      <c r="F1099" s="32" t="s">
        <v>212</v>
      </c>
      <c r="G1099" s="32" t="s">
        <v>218</v>
      </c>
      <c r="H1099" s="67" t="s">
        <v>386</v>
      </c>
      <c r="I1099" s="32" t="s">
        <v>1610</v>
      </c>
      <c r="J1099" s="32" t="s">
        <v>755</v>
      </c>
      <c r="K1099" s="55" t="s">
        <v>1611</v>
      </c>
      <c r="L1099" s="55" t="s">
        <v>753</v>
      </c>
      <c r="M1099" s="32" t="s">
        <v>326</v>
      </c>
      <c r="N1099" s="91" t="s">
        <v>235</v>
      </c>
      <c r="O1099" s="32" t="s">
        <v>145</v>
      </c>
      <c r="P1099" s="179">
        <v>600</v>
      </c>
      <c r="Q1099" s="179">
        <v>110</v>
      </c>
      <c r="R1099" s="28">
        <f t="shared" si="143"/>
        <v>66000</v>
      </c>
      <c r="S1099" s="45">
        <f>R1099*1.07</f>
        <v>70620</v>
      </c>
      <c r="T1099" s="52">
        <f t="shared" ref="T1099:T1130" si="148">S1099*1.07</f>
        <v>75563.400000000009</v>
      </c>
      <c r="U1099" s="32" t="s">
        <v>549</v>
      </c>
      <c r="V1099" s="32" t="s">
        <v>546</v>
      </c>
      <c r="W1099" s="95" t="s">
        <v>101</v>
      </c>
      <c r="X1099" s="33">
        <v>0</v>
      </c>
    </row>
    <row r="1100" spans="1:24" ht="37.5" customHeight="1">
      <c r="A1100" s="26">
        <v>1116</v>
      </c>
      <c r="B1100" s="54" t="str">
        <f>B1067</f>
        <v>01 Закупки, не превышающие финансовый год</v>
      </c>
      <c r="C1100" s="25">
        <v>256</v>
      </c>
      <c r="D1100" s="25" t="s">
        <v>35</v>
      </c>
      <c r="E1100" s="103" t="s">
        <v>35</v>
      </c>
      <c r="F1100" s="32" t="s">
        <v>212</v>
      </c>
      <c r="G1100" s="32" t="s">
        <v>218</v>
      </c>
      <c r="H1100" s="67" t="s">
        <v>386</v>
      </c>
      <c r="I1100" s="32" t="s">
        <v>1610</v>
      </c>
      <c r="J1100" s="32" t="s">
        <v>755</v>
      </c>
      <c r="K1100" s="55" t="s">
        <v>1612</v>
      </c>
      <c r="L1100" s="55" t="s">
        <v>754</v>
      </c>
      <c r="M1100" s="32" t="s">
        <v>326</v>
      </c>
      <c r="N1100" s="91" t="s">
        <v>235</v>
      </c>
      <c r="O1100" s="32" t="s">
        <v>145</v>
      </c>
      <c r="P1100" s="179">
        <v>450</v>
      </c>
      <c r="Q1100" s="179">
        <v>64</v>
      </c>
      <c r="R1100" s="28">
        <f t="shared" si="143"/>
        <v>28800</v>
      </c>
      <c r="S1100" s="45">
        <f>R1100*1.07</f>
        <v>30816</v>
      </c>
      <c r="T1100" s="52">
        <f t="shared" si="148"/>
        <v>32973.120000000003</v>
      </c>
      <c r="U1100" s="32" t="s">
        <v>549</v>
      </c>
      <c r="V1100" s="32" t="s">
        <v>546</v>
      </c>
      <c r="W1100" s="95" t="s">
        <v>101</v>
      </c>
      <c r="X1100" s="33">
        <v>0</v>
      </c>
    </row>
    <row r="1101" spans="1:24" ht="39.75" customHeight="1">
      <c r="A1101" s="26">
        <v>1117</v>
      </c>
      <c r="B1101" s="54">
        <f>B1069</f>
        <v>0</v>
      </c>
      <c r="C1101" s="25">
        <v>256</v>
      </c>
      <c r="D1101" s="25" t="s">
        <v>35</v>
      </c>
      <c r="E1101" s="103" t="s">
        <v>35</v>
      </c>
      <c r="F1101" s="32" t="s">
        <v>212</v>
      </c>
      <c r="G1101" s="32" t="s">
        <v>218</v>
      </c>
      <c r="H1101" s="67" t="s">
        <v>386</v>
      </c>
      <c r="I1101" s="32" t="s">
        <v>1610</v>
      </c>
      <c r="J1101" s="32" t="s">
        <v>755</v>
      </c>
      <c r="K1101" s="55" t="s">
        <v>1611</v>
      </c>
      <c r="L1101" s="55" t="s">
        <v>753</v>
      </c>
      <c r="M1101" s="32" t="s">
        <v>326</v>
      </c>
      <c r="N1101" s="91" t="s">
        <v>235</v>
      </c>
      <c r="O1101" s="32" t="s">
        <v>145</v>
      </c>
      <c r="P1101" s="179">
        <v>150</v>
      </c>
      <c r="Q1101" s="179">
        <v>110</v>
      </c>
      <c r="R1101" s="28">
        <f>P1101*Q1101</f>
        <v>16500</v>
      </c>
      <c r="S1101" s="45">
        <f>R1101*1.07</f>
        <v>17655</v>
      </c>
      <c r="T1101" s="52">
        <f>S1101*1.07</f>
        <v>18890.850000000002</v>
      </c>
      <c r="U1101" s="32" t="s">
        <v>549</v>
      </c>
      <c r="V1101" s="32" t="s">
        <v>546</v>
      </c>
      <c r="W1101" s="95" t="s">
        <v>101</v>
      </c>
      <c r="X1101" s="33">
        <v>0</v>
      </c>
    </row>
    <row r="1102" spans="1:24" ht="37.5" customHeight="1">
      <c r="A1102" s="26">
        <v>1118</v>
      </c>
      <c r="B1102" s="54" t="str">
        <f>B1070</f>
        <v>01 Закупки, не превышающие финансовый год</v>
      </c>
      <c r="C1102" s="25">
        <v>256</v>
      </c>
      <c r="D1102" s="25" t="s">
        <v>35</v>
      </c>
      <c r="E1102" s="103" t="s">
        <v>35</v>
      </c>
      <c r="F1102" s="32" t="s">
        <v>212</v>
      </c>
      <c r="G1102" s="32" t="s">
        <v>218</v>
      </c>
      <c r="H1102" s="67" t="s">
        <v>386</v>
      </c>
      <c r="I1102" s="32" t="s">
        <v>1610</v>
      </c>
      <c r="J1102" s="32" t="s">
        <v>755</v>
      </c>
      <c r="K1102" s="55" t="s">
        <v>1612</v>
      </c>
      <c r="L1102" s="55" t="s">
        <v>754</v>
      </c>
      <c r="M1102" s="32" t="s">
        <v>326</v>
      </c>
      <c r="N1102" s="91" t="s">
        <v>235</v>
      </c>
      <c r="O1102" s="32" t="s">
        <v>145</v>
      </c>
      <c r="P1102" s="179">
        <v>100</v>
      </c>
      <c r="Q1102" s="179">
        <v>69</v>
      </c>
      <c r="R1102" s="28">
        <f>P1102*Q1102</f>
        <v>6900</v>
      </c>
      <c r="S1102" s="45">
        <f>R1102*1.07</f>
        <v>7383</v>
      </c>
      <c r="T1102" s="52">
        <f>S1102*1.07</f>
        <v>7899.81</v>
      </c>
      <c r="U1102" s="32" t="s">
        <v>549</v>
      </c>
      <c r="V1102" s="32" t="s">
        <v>546</v>
      </c>
      <c r="W1102" s="95" t="s">
        <v>101</v>
      </c>
      <c r="X1102" s="33">
        <v>0</v>
      </c>
    </row>
    <row r="1103" spans="1:24" ht="12.75" customHeight="1">
      <c r="A1103" s="26">
        <v>1119</v>
      </c>
      <c r="B1103" s="54"/>
      <c r="C1103" s="32"/>
      <c r="D1103" s="32"/>
      <c r="E1103" s="32"/>
      <c r="F1103" s="32"/>
      <c r="G1103" s="32"/>
      <c r="H1103" s="32"/>
      <c r="I1103" s="32"/>
      <c r="J1103" s="187"/>
      <c r="K1103" s="55"/>
      <c r="L1103" s="190"/>
      <c r="M1103" s="32"/>
      <c r="N1103" s="32"/>
      <c r="O1103" s="32"/>
      <c r="P1103" s="179"/>
      <c r="Q1103" s="179"/>
      <c r="R1103" s="28">
        <f>SUM(R1099:R1102)</f>
        <v>118200</v>
      </c>
      <c r="S1103" s="45"/>
      <c r="T1103" s="52"/>
      <c r="U1103" s="32"/>
      <c r="V1103" s="32"/>
      <c r="W1103" s="31"/>
      <c r="X1103" s="33"/>
    </row>
    <row r="1104" spans="1:24" ht="36">
      <c r="A1104" s="26">
        <v>1120</v>
      </c>
      <c r="B1104" s="54" t="s">
        <v>321</v>
      </c>
      <c r="C1104" s="25">
        <v>256</v>
      </c>
      <c r="D1104" s="25" t="s">
        <v>35</v>
      </c>
      <c r="E1104" s="103" t="s">
        <v>35</v>
      </c>
      <c r="F1104" s="32" t="s">
        <v>212</v>
      </c>
      <c r="G1104" s="32" t="s">
        <v>218</v>
      </c>
      <c r="H1104" s="30" t="s">
        <v>232</v>
      </c>
      <c r="I1104" s="80" t="s">
        <v>1613</v>
      </c>
      <c r="J1104" s="80" t="s">
        <v>756</v>
      </c>
      <c r="K1104" s="80" t="s">
        <v>1613</v>
      </c>
      <c r="L1104" s="80" t="s">
        <v>756</v>
      </c>
      <c r="M1104" s="32" t="s">
        <v>326</v>
      </c>
      <c r="N1104" s="91" t="s">
        <v>235</v>
      </c>
      <c r="O1104" s="32" t="s">
        <v>145</v>
      </c>
      <c r="P1104" s="191">
        <v>3</v>
      </c>
      <c r="Q1104" s="191">
        <v>8800</v>
      </c>
      <c r="R1104" s="28">
        <f t="shared" si="143"/>
        <v>26400</v>
      </c>
      <c r="S1104" s="45">
        <f t="shared" ref="S1104:S1130" si="149">R1104*1.07</f>
        <v>28248</v>
      </c>
      <c r="T1104" s="52">
        <f t="shared" si="148"/>
        <v>30225.360000000001</v>
      </c>
      <c r="U1104" s="32" t="s">
        <v>153</v>
      </c>
      <c r="V1104" s="32" t="s">
        <v>558</v>
      </c>
      <c r="W1104" s="95" t="s">
        <v>101</v>
      </c>
      <c r="X1104" s="33">
        <v>0</v>
      </c>
    </row>
    <row r="1105" spans="1:24" ht="36">
      <c r="A1105" s="26">
        <v>1121</v>
      </c>
      <c r="B1105" s="54" t="str">
        <f>B1070</f>
        <v>01 Закупки, не превышающие финансовый год</v>
      </c>
      <c r="C1105" s="25">
        <v>256</v>
      </c>
      <c r="D1105" s="25" t="s">
        <v>35</v>
      </c>
      <c r="E1105" s="103" t="s">
        <v>35</v>
      </c>
      <c r="F1105" s="32" t="s">
        <v>212</v>
      </c>
      <c r="G1105" s="32" t="s">
        <v>218</v>
      </c>
      <c r="H1105" s="30" t="s">
        <v>232</v>
      </c>
      <c r="I1105" s="80" t="s">
        <v>1614</v>
      </c>
      <c r="J1105" s="80" t="s">
        <v>757</v>
      </c>
      <c r="K1105" s="80" t="s">
        <v>1614</v>
      </c>
      <c r="L1105" s="80" t="s">
        <v>757</v>
      </c>
      <c r="M1105" s="32" t="s">
        <v>326</v>
      </c>
      <c r="N1105" s="91" t="s">
        <v>235</v>
      </c>
      <c r="O1105" s="32" t="s">
        <v>145</v>
      </c>
      <c r="P1105" s="191">
        <v>2</v>
      </c>
      <c r="Q1105" s="191">
        <v>5449</v>
      </c>
      <c r="R1105" s="28">
        <f t="shared" si="143"/>
        <v>10898</v>
      </c>
      <c r="S1105" s="45">
        <f t="shared" si="149"/>
        <v>11660.86</v>
      </c>
      <c r="T1105" s="52">
        <f t="shared" si="148"/>
        <v>12477.120200000001</v>
      </c>
      <c r="U1105" s="32" t="s">
        <v>153</v>
      </c>
      <c r="V1105" s="32" t="s">
        <v>558</v>
      </c>
      <c r="W1105" s="95" t="s">
        <v>101</v>
      </c>
      <c r="X1105" s="33">
        <v>0</v>
      </c>
    </row>
    <row r="1106" spans="1:24" ht="36">
      <c r="A1106" s="26">
        <v>1122</v>
      </c>
      <c r="B1106" s="54" t="s">
        <v>321</v>
      </c>
      <c r="C1106" s="25">
        <v>256</v>
      </c>
      <c r="D1106" s="25" t="s">
        <v>35</v>
      </c>
      <c r="E1106" s="103" t="s">
        <v>35</v>
      </c>
      <c r="F1106" s="32" t="s">
        <v>212</v>
      </c>
      <c r="G1106" s="32" t="s">
        <v>218</v>
      </c>
      <c r="H1106" s="30" t="s">
        <v>232</v>
      </c>
      <c r="I1106" s="80" t="s">
        <v>1615</v>
      </c>
      <c r="J1106" s="80" t="s">
        <v>758</v>
      </c>
      <c r="K1106" s="80" t="s">
        <v>1615</v>
      </c>
      <c r="L1106" s="80" t="s">
        <v>758</v>
      </c>
      <c r="M1106" s="32" t="s">
        <v>326</v>
      </c>
      <c r="N1106" s="91" t="s">
        <v>235</v>
      </c>
      <c r="O1106" s="32" t="s">
        <v>145</v>
      </c>
      <c r="P1106" s="191">
        <v>3</v>
      </c>
      <c r="Q1106" s="191">
        <v>6499</v>
      </c>
      <c r="R1106" s="28">
        <f t="shared" si="143"/>
        <v>19497</v>
      </c>
      <c r="S1106" s="45">
        <f t="shared" si="149"/>
        <v>20861.79</v>
      </c>
      <c r="T1106" s="52">
        <f t="shared" si="148"/>
        <v>22322.115300000001</v>
      </c>
      <c r="U1106" s="32" t="s">
        <v>153</v>
      </c>
      <c r="V1106" s="32" t="s">
        <v>558</v>
      </c>
      <c r="W1106" s="95" t="s">
        <v>101</v>
      </c>
      <c r="X1106" s="33">
        <v>0</v>
      </c>
    </row>
    <row r="1107" spans="1:24" ht="48">
      <c r="A1107" s="26">
        <v>1123</v>
      </c>
      <c r="B1107" s="54" t="str">
        <f>B1455</f>
        <v>01 Закупки, не превышающие финансовый год</v>
      </c>
      <c r="C1107" s="25">
        <v>256</v>
      </c>
      <c r="D1107" s="25" t="s">
        <v>35</v>
      </c>
      <c r="E1107" s="103" t="s">
        <v>35</v>
      </c>
      <c r="F1107" s="32" t="s">
        <v>212</v>
      </c>
      <c r="G1107" s="32" t="s">
        <v>218</v>
      </c>
      <c r="H1107" s="77" t="s">
        <v>222</v>
      </c>
      <c r="I1107" s="80" t="s">
        <v>1824</v>
      </c>
      <c r="J1107" s="80" t="s">
        <v>1823</v>
      </c>
      <c r="K1107" s="80" t="s">
        <v>1824</v>
      </c>
      <c r="L1107" s="80" t="s">
        <v>1823</v>
      </c>
      <c r="M1107" s="32" t="s">
        <v>326</v>
      </c>
      <c r="N1107" s="91" t="s">
        <v>235</v>
      </c>
      <c r="O1107" s="32" t="s">
        <v>145</v>
      </c>
      <c r="P1107" s="191">
        <v>220</v>
      </c>
      <c r="Q1107" s="191">
        <v>146.6</v>
      </c>
      <c r="R1107" s="28">
        <f t="shared" si="143"/>
        <v>32252</v>
      </c>
      <c r="S1107" s="45">
        <f t="shared" si="149"/>
        <v>34509.64</v>
      </c>
      <c r="T1107" s="52">
        <f t="shared" si="148"/>
        <v>36925.3148</v>
      </c>
      <c r="U1107" s="32" t="s">
        <v>153</v>
      </c>
      <c r="V1107" s="32" t="s">
        <v>558</v>
      </c>
      <c r="W1107" s="95" t="s">
        <v>101</v>
      </c>
      <c r="X1107" s="33">
        <v>0</v>
      </c>
    </row>
    <row r="1108" spans="1:24" ht="36">
      <c r="A1108" s="26">
        <v>1124</v>
      </c>
      <c r="B1108" s="54" t="str">
        <f>B1456</f>
        <v>01 Закупки, не превышающие финансовый год</v>
      </c>
      <c r="C1108" s="25">
        <v>256</v>
      </c>
      <c r="D1108" s="25" t="s">
        <v>35</v>
      </c>
      <c r="E1108" s="103" t="s">
        <v>35</v>
      </c>
      <c r="F1108" s="32" t="s">
        <v>212</v>
      </c>
      <c r="G1108" s="32" t="s">
        <v>218</v>
      </c>
      <c r="H1108" s="67" t="s">
        <v>165</v>
      </c>
      <c r="I1108" s="81" t="s">
        <v>1826</v>
      </c>
      <c r="J1108" s="81" t="s">
        <v>1825</v>
      </c>
      <c r="K1108" s="81" t="s">
        <v>1826</v>
      </c>
      <c r="L1108" s="81" t="s">
        <v>1825</v>
      </c>
      <c r="M1108" s="32" t="s">
        <v>326</v>
      </c>
      <c r="N1108" s="91" t="s">
        <v>235</v>
      </c>
      <c r="O1108" s="32" t="s">
        <v>145</v>
      </c>
      <c r="P1108" s="192">
        <v>10</v>
      </c>
      <c r="Q1108" s="192">
        <v>350</v>
      </c>
      <c r="R1108" s="28">
        <f t="shared" si="143"/>
        <v>3500</v>
      </c>
      <c r="S1108" s="45">
        <f t="shared" si="149"/>
        <v>3745</v>
      </c>
      <c r="T1108" s="52">
        <f t="shared" si="148"/>
        <v>4007.15</v>
      </c>
      <c r="U1108" s="32" t="s">
        <v>153</v>
      </c>
      <c r="V1108" s="32" t="s">
        <v>558</v>
      </c>
      <c r="W1108" s="95" t="s">
        <v>101</v>
      </c>
      <c r="X1108" s="33">
        <v>0</v>
      </c>
    </row>
    <row r="1109" spans="1:24" ht="36">
      <c r="A1109" s="26">
        <v>1125</v>
      </c>
      <c r="B1109" s="54" t="str">
        <f>B1072</f>
        <v>01 Закупки, не превышающие финансовый год</v>
      </c>
      <c r="C1109" s="25">
        <v>256</v>
      </c>
      <c r="D1109" s="25" t="s">
        <v>35</v>
      </c>
      <c r="E1109" s="103" t="s">
        <v>35</v>
      </c>
      <c r="F1109" s="32" t="s">
        <v>212</v>
      </c>
      <c r="G1109" s="32" t="s">
        <v>218</v>
      </c>
      <c r="H1109" s="30" t="s">
        <v>232</v>
      </c>
      <c r="I1109" s="82" t="s">
        <v>1830</v>
      </c>
      <c r="J1109" s="82" t="s">
        <v>1831</v>
      </c>
      <c r="K1109" s="82" t="s">
        <v>1830</v>
      </c>
      <c r="L1109" s="82" t="s">
        <v>1829</v>
      </c>
      <c r="M1109" s="32" t="s">
        <v>326</v>
      </c>
      <c r="N1109" s="91" t="s">
        <v>235</v>
      </c>
      <c r="O1109" s="32" t="s">
        <v>145</v>
      </c>
      <c r="P1109" s="193">
        <v>10</v>
      </c>
      <c r="Q1109" s="193">
        <v>2370</v>
      </c>
      <c r="R1109" s="28">
        <f t="shared" si="143"/>
        <v>23700</v>
      </c>
      <c r="S1109" s="45">
        <f t="shared" si="149"/>
        <v>25359</v>
      </c>
      <c r="T1109" s="52">
        <f t="shared" si="148"/>
        <v>27134.13</v>
      </c>
      <c r="U1109" s="32" t="s">
        <v>153</v>
      </c>
      <c r="V1109" s="32" t="s">
        <v>558</v>
      </c>
      <c r="W1109" s="95" t="s">
        <v>101</v>
      </c>
      <c r="X1109" s="33">
        <v>0</v>
      </c>
    </row>
    <row r="1110" spans="1:24" ht="36">
      <c r="A1110" s="26">
        <v>1126</v>
      </c>
      <c r="B1110" s="54" t="str">
        <f>B1457</f>
        <v>01 Закупки, не превышающие финансовый год</v>
      </c>
      <c r="C1110" s="25">
        <v>256</v>
      </c>
      <c r="D1110" s="25" t="s">
        <v>35</v>
      </c>
      <c r="E1110" s="103" t="s">
        <v>35</v>
      </c>
      <c r="F1110" s="32" t="s">
        <v>212</v>
      </c>
      <c r="G1110" s="32" t="s">
        <v>218</v>
      </c>
      <c r="H1110" s="83" t="s">
        <v>370</v>
      </c>
      <c r="I1110" s="82" t="s">
        <v>1616</v>
      </c>
      <c r="J1110" s="82" t="s">
        <v>760</v>
      </c>
      <c r="K1110" s="82" t="s">
        <v>1616</v>
      </c>
      <c r="L1110" s="82" t="s">
        <v>760</v>
      </c>
      <c r="M1110" s="32" t="s">
        <v>326</v>
      </c>
      <c r="N1110" s="91" t="s">
        <v>235</v>
      </c>
      <c r="O1110" s="32" t="s">
        <v>145</v>
      </c>
      <c r="P1110" s="193">
        <v>5</v>
      </c>
      <c r="Q1110" s="193">
        <v>600</v>
      </c>
      <c r="R1110" s="28">
        <f t="shared" si="143"/>
        <v>3000</v>
      </c>
      <c r="S1110" s="45">
        <f t="shared" si="149"/>
        <v>3210</v>
      </c>
      <c r="T1110" s="52">
        <f t="shared" si="148"/>
        <v>3434.7000000000003</v>
      </c>
      <c r="U1110" s="32" t="s">
        <v>153</v>
      </c>
      <c r="V1110" s="32" t="s">
        <v>558</v>
      </c>
      <c r="W1110" s="95" t="s">
        <v>101</v>
      </c>
      <c r="X1110" s="33">
        <v>0</v>
      </c>
    </row>
    <row r="1111" spans="1:24" ht="36">
      <c r="A1111" s="26">
        <v>1127</v>
      </c>
      <c r="B1111" s="54" t="str">
        <f>B1073</f>
        <v>01 Закупки, не превышающие финансовый год</v>
      </c>
      <c r="C1111" s="25">
        <v>256</v>
      </c>
      <c r="D1111" s="25" t="s">
        <v>35</v>
      </c>
      <c r="E1111" s="103" t="s">
        <v>35</v>
      </c>
      <c r="F1111" s="32" t="s">
        <v>212</v>
      </c>
      <c r="G1111" s="32" t="s">
        <v>218</v>
      </c>
      <c r="H1111" s="83" t="s">
        <v>370</v>
      </c>
      <c r="I1111" s="81" t="s">
        <v>1827</v>
      </c>
      <c r="J1111" s="81" t="s">
        <v>1828</v>
      </c>
      <c r="K1111" s="81" t="s">
        <v>1827</v>
      </c>
      <c r="L1111" s="81" t="s">
        <v>1828</v>
      </c>
      <c r="M1111" s="32" t="s">
        <v>326</v>
      </c>
      <c r="N1111" s="91" t="s">
        <v>235</v>
      </c>
      <c r="O1111" s="32" t="s">
        <v>145</v>
      </c>
      <c r="P1111" s="193">
        <v>10</v>
      </c>
      <c r="Q1111" s="193">
        <v>1200</v>
      </c>
      <c r="R1111" s="28">
        <f t="shared" si="143"/>
        <v>12000</v>
      </c>
      <c r="S1111" s="45">
        <f t="shared" si="149"/>
        <v>12840</v>
      </c>
      <c r="T1111" s="52">
        <f t="shared" si="148"/>
        <v>13738.800000000001</v>
      </c>
      <c r="U1111" s="32" t="s">
        <v>153</v>
      </c>
      <c r="V1111" s="32" t="s">
        <v>558</v>
      </c>
      <c r="W1111" s="95" t="s">
        <v>101</v>
      </c>
      <c r="X1111" s="33">
        <v>0</v>
      </c>
    </row>
    <row r="1112" spans="1:24" ht="36">
      <c r="A1112" s="26">
        <v>1128</v>
      </c>
      <c r="B1112" s="54" t="str">
        <f>B1458</f>
        <v>01 Закупки, не превышающие финансовый год</v>
      </c>
      <c r="C1112" s="25">
        <v>256</v>
      </c>
      <c r="D1112" s="25" t="s">
        <v>35</v>
      </c>
      <c r="E1112" s="103" t="s">
        <v>35</v>
      </c>
      <c r="F1112" s="32" t="s">
        <v>212</v>
      </c>
      <c r="G1112" s="32" t="s">
        <v>218</v>
      </c>
      <c r="H1112" s="30" t="s">
        <v>232</v>
      </c>
      <c r="I1112" s="82" t="s">
        <v>1617</v>
      </c>
      <c r="J1112" s="82" t="s">
        <v>761</v>
      </c>
      <c r="K1112" s="82" t="s">
        <v>1617</v>
      </c>
      <c r="L1112" s="82" t="s">
        <v>761</v>
      </c>
      <c r="M1112" s="32" t="s">
        <v>326</v>
      </c>
      <c r="N1112" s="91" t="s">
        <v>235</v>
      </c>
      <c r="O1112" s="32" t="s">
        <v>145</v>
      </c>
      <c r="P1112" s="193">
        <v>5</v>
      </c>
      <c r="Q1112" s="193">
        <v>1279</v>
      </c>
      <c r="R1112" s="28">
        <f t="shared" si="143"/>
        <v>6395</v>
      </c>
      <c r="S1112" s="45">
        <f t="shared" si="149"/>
        <v>6842.6500000000005</v>
      </c>
      <c r="T1112" s="52">
        <f t="shared" si="148"/>
        <v>7321.6355000000012</v>
      </c>
      <c r="U1112" s="32" t="s">
        <v>153</v>
      </c>
      <c r="V1112" s="32" t="s">
        <v>558</v>
      </c>
      <c r="W1112" s="95" t="s">
        <v>101</v>
      </c>
      <c r="X1112" s="33">
        <v>0</v>
      </c>
    </row>
    <row r="1113" spans="1:24" ht="36">
      <c r="A1113" s="26">
        <v>1129</v>
      </c>
      <c r="B1113" s="54" t="str">
        <f>B1459</f>
        <v>01 Закупки, не превышающие финансовый год</v>
      </c>
      <c r="C1113" s="25">
        <v>256</v>
      </c>
      <c r="D1113" s="25" t="s">
        <v>35</v>
      </c>
      <c r="E1113" s="103" t="s">
        <v>35</v>
      </c>
      <c r="F1113" s="32" t="s">
        <v>212</v>
      </c>
      <c r="G1113" s="32" t="s">
        <v>218</v>
      </c>
      <c r="H1113" s="30" t="s">
        <v>232</v>
      </c>
      <c r="I1113" s="82" t="s">
        <v>1618</v>
      </c>
      <c r="J1113" s="82" t="s">
        <v>762</v>
      </c>
      <c r="K1113" s="82" t="s">
        <v>1618</v>
      </c>
      <c r="L1113" s="82" t="s">
        <v>762</v>
      </c>
      <c r="M1113" s="32" t="s">
        <v>326</v>
      </c>
      <c r="N1113" s="91" t="s">
        <v>235</v>
      </c>
      <c r="O1113" s="32" t="s">
        <v>145</v>
      </c>
      <c r="P1113" s="193">
        <v>5</v>
      </c>
      <c r="Q1113" s="193">
        <v>1089</v>
      </c>
      <c r="R1113" s="28">
        <f t="shared" si="143"/>
        <v>5445</v>
      </c>
      <c r="S1113" s="45">
        <f t="shared" si="149"/>
        <v>5826.1500000000005</v>
      </c>
      <c r="T1113" s="52">
        <f t="shared" si="148"/>
        <v>6233.9805000000006</v>
      </c>
      <c r="U1113" s="32" t="s">
        <v>153</v>
      </c>
      <c r="V1113" s="32" t="s">
        <v>558</v>
      </c>
      <c r="W1113" s="95" t="s">
        <v>101</v>
      </c>
      <c r="X1113" s="33">
        <v>0</v>
      </c>
    </row>
    <row r="1114" spans="1:24" ht="36">
      <c r="A1114" s="26">
        <v>1130</v>
      </c>
      <c r="B1114" s="54" t="e">
        <f>#REF!</f>
        <v>#REF!</v>
      </c>
      <c r="C1114" s="25">
        <v>256</v>
      </c>
      <c r="D1114" s="25" t="s">
        <v>35</v>
      </c>
      <c r="E1114" s="103" t="s">
        <v>35</v>
      </c>
      <c r="F1114" s="32" t="s">
        <v>212</v>
      </c>
      <c r="G1114" s="32" t="s">
        <v>218</v>
      </c>
      <c r="H1114" s="30" t="s">
        <v>232</v>
      </c>
      <c r="I1114" s="82" t="s">
        <v>1619</v>
      </c>
      <c r="J1114" s="82" t="s">
        <v>763</v>
      </c>
      <c r="K1114" s="82" t="s">
        <v>1619</v>
      </c>
      <c r="L1114" s="82" t="s">
        <v>763</v>
      </c>
      <c r="M1114" s="32" t="s">
        <v>326</v>
      </c>
      <c r="N1114" s="91" t="s">
        <v>235</v>
      </c>
      <c r="O1114" s="32" t="s">
        <v>145</v>
      </c>
      <c r="P1114" s="193">
        <v>4</v>
      </c>
      <c r="Q1114" s="193">
        <v>650</v>
      </c>
      <c r="R1114" s="28">
        <f t="shared" si="143"/>
        <v>2600</v>
      </c>
      <c r="S1114" s="45">
        <f t="shared" si="149"/>
        <v>2782</v>
      </c>
      <c r="T1114" s="52">
        <f t="shared" si="148"/>
        <v>2976.7400000000002</v>
      </c>
      <c r="U1114" s="32" t="s">
        <v>153</v>
      </c>
      <c r="V1114" s="32" t="s">
        <v>558</v>
      </c>
      <c r="W1114" s="95" t="s">
        <v>101</v>
      </c>
      <c r="X1114" s="33">
        <v>0</v>
      </c>
    </row>
    <row r="1115" spans="1:24" ht="24">
      <c r="A1115" s="26">
        <v>1131</v>
      </c>
      <c r="B1115" s="54" t="e">
        <f>#REF!</f>
        <v>#REF!</v>
      </c>
      <c r="C1115" s="25">
        <v>256</v>
      </c>
      <c r="D1115" s="25" t="s">
        <v>35</v>
      </c>
      <c r="E1115" s="103" t="s">
        <v>35</v>
      </c>
      <c r="F1115" s="32" t="s">
        <v>212</v>
      </c>
      <c r="G1115" s="32" t="s">
        <v>218</v>
      </c>
      <c r="H1115" s="30" t="s">
        <v>232</v>
      </c>
      <c r="I1115" s="82" t="s">
        <v>1619</v>
      </c>
      <c r="J1115" s="82" t="s">
        <v>764</v>
      </c>
      <c r="K1115" s="82" t="s">
        <v>1619</v>
      </c>
      <c r="L1115" s="82" t="s">
        <v>764</v>
      </c>
      <c r="M1115" s="32" t="s">
        <v>326</v>
      </c>
      <c r="N1115" s="91" t="s">
        <v>235</v>
      </c>
      <c r="O1115" s="32" t="s">
        <v>145</v>
      </c>
      <c r="P1115" s="193">
        <v>10</v>
      </c>
      <c r="Q1115" s="193">
        <v>850</v>
      </c>
      <c r="R1115" s="28">
        <f t="shared" si="143"/>
        <v>8500</v>
      </c>
      <c r="S1115" s="45">
        <f t="shared" si="149"/>
        <v>9095</v>
      </c>
      <c r="T1115" s="52">
        <f t="shared" si="148"/>
        <v>9731.6500000000015</v>
      </c>
      <c r="U1115" s="32" t="s">
        <v>153</v>
      </c>
      <c r="V1115" s="32" t="s">
        <v>558</v>
      </c>
      <c r="W1115" s="95" t="s">
        <v>101</v>
      </c>
      <c r="X1115" s="33">
        <v>0</v>
      </c>
    </row>
    <row r="1116" spans="1:24" ht="36">
      <c r="A1116" s="26">
        <v>1132</v>
      </c>
      <c r="B1116" s="54" t="str">
        <f>B1460</f>
        <v>01 Закупки, не превышающие финансовый год</v>
      </c>
      <c r="C1116" s="25">
        <v>256</v>
      </c>
      <c r="D1116" s="25" t="s">
        <v>35</v>
      </c>
      <c r="E1116" s="103" t="s">
        <v>35</v>
      </c>
      <c r="F1116" s="32" t="s">
        <v>212</v>
      </c>
      <c r="G1116" s="32" t="s">
        <v>218</v>
      </c>
      <c r="H1116" s="30" t="s">
        <v>232</v>
      </c>
      <c r="I1116" s="82" t="s">
        <v>1620</v>
      </c>
      <c r="J1116" s="82" t="s">
        <v>765</v>
      </c>
      <c r="K1116" s="82" t="s">
        <v>1620</v>
      </c>
      <c r="L1116" s="82" t="s">
        <v>765</v>
      </c>
      <c r="M1116" s="32" t="s">
        <v>326</v>
      </c>
      <c r="N1116" s="91" t="s">
        <v>235</v>
      </c>
      <c r="O1116" s="32" t="s">
        <v>145</v>
      </c>
      <c r="P1116" s="193">
        <v>110</v>
      </c>
      <c r="Q1116" s="193">
        <v>58</v>
      </c>
      <c r="R1116" s="28">
        <f t="shared" si="143"/>
        <v>6380</v>
      </c>
      <c r="S1116" s="45">
        <f t="shared" si="149"/>
        <v>6826.6</v>
      </c>
      <c r="T1116" s="52">
        <f t="shared" si="148"/>
        <v>7304.4620000000004</v>
      </c>
      <c r="U1116" s="32" t="s">
        <v>153</v>
      </c>
      <c r="V1116" s="32" t="s">
        <v>558</v>
      </c>
      <c r="W1116" s="95" t="s">
        <v>101</v>
      </c>
      <c r="X1116" s="33">
        <v>0</v>
      </c>
    </row>
    <row r="1117" spans="1:24" ht="36">
      <c r="A1117" s="26">
        <v>1133</v>
      </c>
      <c r="B1117" s="54" t="str">
        <f>B1074</f>
        <v>01 Закупки, не превышающие финансовый год</v>
      </c>
      <c r="C1117" s="25">
        <v>256</v>
      </c>
      <c r="D1117" s="25" t="s">
        <v>35</v>
      </c>
      <c r="E1117" s="103" t="s">
        <v>35</v>
      </c>
      <c r="F1117" s="32" t="s">
        <v>212</v>
      </c>
      <c r="G1117" s="32" t="s">
        <v>218</v>
      </c>
      <c r="H1117" s="30" t="s">
        <v>232</v>
      </c>
      <c r="I1117" s="84" t="s">
        <v>1832</v>
      </c>
      <c r="J1117" s="84" t="s">
        <v>1833</v>
      </c>
      <c r="K1117" s="84" t="s">
        <v>1832</v>
      </c>
      <c r="L1117" s="84" t="s">
        <v>1833</v>
      </c>
      <c r="M1117" s="32" t="s">
        <v>326</v>
      </c>
      <c r="N1117" s="91" t="s">
        <v>235</v>
      </c>
      <c r="O1117" s="32" t="s">
        <v>145</v>
      </c>
      <c r="P1117" s="194">
        <v>5</v>
      </c>
      <c r="Q1117" s="194">
        <v>3319</v>
      </c>
      <c r="R1117" s="28">
        <f t="shared" ref="R1117:R1180" si="150">P1117*Q1117</f>
        <v>16595</v>
      </c>
      <c r="S1117" s="45">
        <f t="shared" si="149"/>
        <v>17756.650000000001</v>
      </c>
      <c r="T1117" s="52">
        <f t="shared" si="148"/>
        <v>18999.615500000004</v>
      </c>
      <c r="U1117" s="32" t="s">
        <v>153</v>
      </c>
      <c r="V1117" s="32" t="s">
        <v>558</v>
      </c>
      <c r="W1117" s="95" t="s">
        <v>101</v>
      </c>
      <c r="X1117" s="33">
        <v>0</v>
      </c>
    </row>
    <row r="1118" spans="1:24" ht="36">
      <c r="A1118" s="26">
        <v>1134</v>
      </c>
      <c r="B1118" s="54" t="s">
        <v>321</v>
      </c>
      <c r="C1118" s="25">
        <v>256</v>
      </c>
      <c r="D1118" s="25" t="s">
        <v>35</v>
      </c>
      <c r="E1118" s="103" t="s">
        <v>35</v>
      </c>
      <c r="F1118" s="32" t="s">
        <v>212</v>
      </c>
      <c r="G1118" s="32" t="s">
        <v>218</v>
      </c>
      <c r="H1118" s="83" t="s">
        <v>293</v>
      </c>
      <c r="I1118" s="84" t="s">
        <v>1621</v>
      </c>
      <c r="J1118" s="84" t="s">
        <v>766</v>
      </c>
      <c r="K1118" s="84" t="s">
        <v>1621</v>
      </c>
      <c r="L1118" s="84" t="s">
        <v>1327</v>
      </c>
      <c r="M1118" s="32" t="s">
        <v>326</v>
      </c>
      <c r="N1118" s="91" t="s">
        <v>235</v>
      </c>
      <c r="O1118" s="32" t="s">
        <v>145</v>
      </c>
      <c r="P1118" s="194">
        <v>4</v>
      </c>
      <c r="Q1118" s="194">
        <v>3600</v>
      </c>
      <c r="R1118" s="28">
        <f t="shared" si="150"/>
        <v>14400</v>
      </c>
      <c r="S1118" s="45">
        <f t="shared" si="149"/>
        <v>15408</v>
      </c>
      <c r="T1118" s="52">
        <f t="shared" si="148"/>
        <v>16486.560000000001</v>
      </c>
      <c r="U1118" s="32" t="s">
        <v>153</v>
      </c>
      <c r="V1118" s="32" t="s">
        <v>558</v>
      </c>
      <c r="W1118" s="95" t="s">
        <v>101</v>
      </c>
      <c r="X1118" s="33">
        <v>0</v>
      </c>
    </row>
    <row r="1119" spans="1:24" ht="48">
      <c r="A1119" s="26">
        <v>1135</v>
      </c>
      <c r="B1119" s="54" t="str">
        <f>B1461</f>
        <v>01 Закупки, не превышающие финансовый год</v>
      </c>
      <c r="C1119" s="25">
        <v>256</v>
      </c>
      <c r="D1119" s="25" t="s">
        <v>35</v>
      </c>
      <c r="E1119" s="103" t="s">
        <v>35</v>
      </c>
      <c r="F1119" s="32" t="s">
        <v>212</v>
      </c>
      <c r="G1119" s="32" t="s">
        <v>218</v>
      </c>
      <c r="H1119" s="83" t="s">
        <v>293</v>
      </c>
      <c r="I1119" s="84" t="s">
        <v>1622</v>
      </c>
      <c r="J1119" s="84" t="s">
        <v>767</v>
      </c>
      <c r="K1119" s="84" t="s">
        <v>1622</v>
      </c>
      <c r="L1119" s="84" t="s">
        <v>1326</v>
      </c>
      <c r="M1119" s="32" t="s">
        <v>326</v>
      </c>
      <c r="N1119" s="91" t="s">
        <v>235</v>
      </c>
      <c r="O1119" s="32" t="s">
        <v>145</v>
      </c>
      <c r="P1119" s="194">
        <v>5</v>
      </c>
      <c r="Q1119" s="194">
        <v>755</v>
      </c>
      <c r="R1119" s="28">
        <f t="shared" si="150"/>
        <v>3775</v>
      </c>
      <c r="S1119" s="45">
        <f t="shared" si="149"/>
        <v>4039.2500000000005</v>
      </c>
      <c r="T1119" s="52">
        <f t="shared" si="148"/>
        <v>4321.9975000000004</v>
      </c>
      <c r="U1119" s="32" t="s">
        <v>153</v>
      </c>
      <c r="V1119" s="32" t="s">
        <v>558</v>
      </c>
      <c r="W1119" s="95" t="s">
        <v>101</v>
      </c>
      <c r="X1119" s="33">
        <v>0</v>
      </c>
    </row>
    <row r="1120" spans="1:24" ht="36">
      <c r="A1120" s="26">
        <v>1136</v>
      </c>
      <c r="B1120" s="54" t="str">
        <f>B1462</f>
        <v>01 Закупки, не превышающие финансовый год</v>
      </c>
      <c r="C1120" s="25">
        <v>256</v>
      </c>
      <c r="D1120" s="25" t="s">
        <v>35</v>
      </c>
      <c r="E1120" s="103" t="s">
        <v>35</v>
      </c>
      <c r="F1120" s="32" t="s">
        <v>212</v>
      </c>
      <c r="G1120" s="32" t="s">
        <v>218</v>
      </c>
      <c r="H1120" s="75" t="s">
        <v>165</v>
      </c>
      <c r="I1120" s="84" t="s">
        <v>1623</v>
      </c>
      <c r="J1120" s="84" t="s">
        <v>1623</v>
      </c>
      <c r="K1120" s="84" t="s">
        <v>1623</v>
      </c>
      <c r="L1120" s="84" t="s">
        <v>1328</v>
      </c>
      <c r="M1120" s="32" t="s">
        <v>326</v>
      </c>
      <c r="N1120" s="91" t="s">
        <v>235</v>
      </c>
      <c r="O1120" s="32" t="s">
        <v>145</v>
      </c>
      <c r="P1120" s="194">
        <v>10</v>
      </c>
      <c r="Q1120" s="194">
        <v>520</v>
      </c>
      <c r="R1120" s="28">
        <f t="shared" si="150"/>
        <v>5200</v>
      </c>
      <c r="S1120" s="45">
        <f t="shared" si="149"/>
        <v>5564</v>
      </c>
      <c r="T1120" s="52">
        <f t="shared" si="148"/>
        <v>5953.4800000000005</v>
      </c>
      <c r="U1120" s="32" t="s">
        <v>153</v>
      </c>
      <c r="V1120" s="32" t="s">
        <v>558</v>
      </c>
      <c r="W1120" s="95" t="s">
        <v>101</v>
      </c>
      <c r="X1120" s="33">
        <v>0</v>
      </c>
    </row>
    <row r="1121" spans="1:24" ht="36">
      <c r="A1121" s="26">
        <v>1137</v>
      </c>
      <c r="B1121" s="54" t="str">
        <f>B1463</f>
        <v>01 Закупки, не превышающие финансовый год</v>
      </c>
      <c r="C1121" s="25">
        <v>256</v>
      </c>
      <c r="D1121" s="25" t="s">
        <v>35</v>
      </c>
      <c r="E1121" s="103" t="s">
        <v>35</v>
      </c>
      <c r="F1121" s="32" t="s">
        <v>212</v>
      </c>
      <c r="G1121" s="32" t="s">
        <v>218</v>
      </c>
      <c r="H1121" s="75" t="s">
        <v>165</v>
      </c>
      <c r="I1121" s="84" t="s">
        <v>1624</v>
      </c>
      <c r="J1121" s="84" t="s">
        <v>768</v>
      </c>
      <c r="K1121" s="84" t="s">
        <v>1624</v>
      </c>
      <c r="L1121" s="84" t="s">
        <v>768</v>
      </c>
      <c r="M1121" s="32" t="s">
        <v>326</v>
      </c>
      <c r="N1121" s="91" t="s">
        <v>235</v>
      </c>
      <c r="O1121" s="32" t="s">
        <v>145</v>
      </c>
      <c r="P1121" s="194">
        <v>10</v>
      </c>
      <c r="Q1121" s="194">
        <v>345</v>
      </c>
      <c r="R1121" s="28">
        <f t="shared" si="150"/>
        <v>3450</v>
      </c>
      <c r="S1121" s="45">
        <f t="shared" si="149"/>
        <v>3691.5</v>
      </c>
      <c r="T1121" s="52">
        <f t="shared" si="148"/>
        <v>3949.9050000000002</v>
      </c>
      <c r="U1121" s="32" t="s">
        <v>153</v>
      </c>
      <c r="V1121" s="32" t="s">
        <v>558</v>
      </c>
      <c r="W1121" s="95" t="s">
        <v>101</v>
      </c>
      <c r="X1121" s="33">
        <v>0</v>
      </c>
    </row>
    <row r="1122" spans="1:24" ht="36">
      <c r="A1122" s="26">
        <v>1138</v>
      </c>
      <c r="B1122" s="54" t="str">
        <f>B1464</f>
        <v>01 Закупки, не превышающие финансовый год</v>
      </c>
      <c r="C1122" s="25">
        <v>256</v>
      </c>
      <c r="D1122" s="25" t="s">
        <v>35</v>
      </c>
      <c r="E1122" s="103" t="s">
        <v>35</v>
      </c>
      <c r="F1122" s="32" t="s">
        <v>212</v>
      </c>
      <c r="G1122" s="32" t="s">
        <v>218</v>
      </c>
      <c r="H1122" s="30" t="s">
        <v>232</v>
      </c>
      <c r="I1122" s="84" t="s">
        <v>1625</v>
      </c>
      <c r="J1122" s="84" t="s">
        <v>769</v>
      </c>
      <c r="K1122" s="84" t="s">
        <v>1625</v>
      </c>
      <c r="L1122" s="84" t="s">
        <v>769</v>
      </c>
      <c r="M1122" s="32" t="s">
        <v>326</v>
      </c>
      <c r="N1122" s="91" t="s">
        <v>235</v>
      </c>
      <c r="O1122" s="32" t="s">
        <v>145</v>
      </c>
      <c r="P1122" s="194">
        <v>10</v>
      </c>
      <c r="Q1122" s="194">
        <v>2300</v>
      </c>
      <c r="R1122" s="28">
        <f t="shared" si="150"/>
        <v>23000</v>
      </c>
      <c r="S1122" s="45">
        <f t="shared" si="149"/>
        <v>24610</v>
      </c>
      <c r="T1122" s="52">
        <f t="shared" si="148"/>
        <v>26332.7</v>
      </c>
      <c r="U1122" s="32" t="s">
        <v>153</v>
      </c>
      <c r="V1122" s="32" t="s">
        <v>558</v>
      </c>
      <c r="W1122" s="95" t="s">
        <v>101</v>
      </c>
      <c r="X1122" s="33">
        <v>0</v>
      </c>
    </row>
    <row r="1123" spans="1:24" ht="36">
      <c r="A1123" s="26">
        <v>1139</v>
      </c>
      <c r="B1123" s="54" t="str">
        <f>B1465</f>
        <v>01 Закупки, не превышающие финансовый год</v>
      </c>
      <c r="C1123" s="25">
        <v>256</v>
      </c>
      <c r="D1123" s="25" t="s">
        <v>35</v>
      </c>
      <c r="E1123" s="103" t="s">
        <v>35</v>
      </c>
      <c r="F1123" s="32" t="s">
        <v>212</v>
      </c>
      <c r="G1123" s="32" t="s">
        <v>218</v>
      </c>
      <c r="H1123" s="83" t="s">
        <v>370</v>
      </c>
      <c r="I1123" s="84" t="s">
        <v>1626</v>
      </c>
      <c r="J1123" s="84" t="s">
        <v>770</v>
      </c>
      <c r="K1123" s="84" t="s">
        <v>1626</v>
      </c>
      <c r="L1123" s="84" t="s">
        <v>770</v>
      </c>
      <c r="M1123" s="32" t="s">
        <v>326</v>
      </c>
      <c r="N1123" s="91" t="s">
        <v>235</v>
      </c>
      <c r="O1123" s="32" t="s">
        <v>145</v>
      </c>
      <c r="P1123" s="194">
        <v>4</v>
      </c>
      <c r="Q1123" s="194">
        <v>450</v>
      </c>
      <c r="R1123" s="28">
        <f t="shared" si="150"/>
        <v>1800</v>
      </c>
      <c r="S1123" s="45">
        <f t="shared" si="149"/>
        <v>1926</v>
      </c>
      <c r="T1123" s="52">
        <f t="shared" si="148"/>
        <v>2060.8200000000002</v>
      </c>
      <c r="U1123" s="32" t="s">
        <v>153</v>
      </c>
      <c r="V1123" s="32" t="s">
        <v>558</v>
      </c>
      <c r="W1123" s="95" t="s">
        <v>101</v>
      </c>
      <c r="X1123" s="33">
        <v>0</v>
      </c>
    </row>
    <row r="1124" spans="1:24" ht="24">
      <c r="A1124" s="26">
        <v>1140</v>
      </c>
      <c r="B1124" s="54" t="e">
        <f>#REF!</f>
        <v>#REF!</v>
      </c>
      <c r="C1124" s="25">
        <v>256</v>
      </c>
      <c r="D1124" s="25" t="s">
        <v>35</v>
      </c>
      <c r="E1124" s="103" t="s">
        <v>35</v>
      </c>
      <c r="F1124" s="32" t="s">
        <v>212</v>
      </c>
      <c r="G1124" s="32" t="s">
        <v>218</v>
      </c>
      <c r="H1124" s="30" t="s">
        <v>232</v>
      </c>
      <c r="I1124" s="82" t="s">
        <v>1627</v>
      </c>
      <c r="J1124" s="82" t="s">
        <v>771</v>
      </c>
      <c r="K1124" s="82" t="s">
        <v>1627</v>
      </c>
      <c r="L1124" s="82" t="s">
        <v>771</v>
      </c>
      <c r="M1124" s="32" t="s">
        <v>326</v>
      </c>
      <c r="N1124" s="91" t="s">
        <v>235</v>
      </c>
      <c r="O1124" s="32" t="s">
        <v>145</v>
      </c>
      <c r="P1124" s="193">
        <v>3</v>
      </c>
      <c r="Q1124" s="193">
        <v>2588</v>
      </c>
      <c r="R1124" s="28">
        <f t="shared" si="150"/>
        <v>7764</v>
      </c>
      <c r="S1124" s="45">
        <f t="shared" si="149"/>
        <v>8307.4800000000014</v>
      </c>
      <c r="T1124" s="52">
        <f t="shared" si="148"/>
        <v>8889.0036000000018</v>
      </c>
      <c r="U1124" s="32" t="s">
        <v>153</v>
      </c>
      <c r="V1124" s="32" t="s">
        <v>558</v>
      </c>
      <c r="W1124" s="95" t="s">
        <v>101</v>
      </c>
      <c r="X1124" s="33">
        <v>0</v>
      </c>
    </row>
    <row r="1125" spans="1:24" ht="36">
      <c r="A1125" s="26">
        <v>1141</v>
      </c>
      <c r="B1125" s="54" t="str">
        <f t="shared" ref="B1125:B1130" si="151">B1466</f>
        <v>01 Закупки, не превышающие финансовый год</v>
      </c>
      <c r="C1125" s="25">
        <v>256</v>
      </c>
      <c r="D1125" s="25" t="s">
        <v>35</v>
      </c>
      <c r="E1125" s="103" t="s">
        <v>35</v>
      </c>
      <c r="F1125" s="32" t="s">
        <v>212</v>
      </c>
      <c r="G1125" s="32" t="s">
        <v>218</v>
      </c>
      <c r="H1125" s="30" t="s">
        <v>232</v>
      </c>
      <c r="I1125" s="82" t="s">
        <v>1628</v>
      </c>
      <c r="J1125" s="82" t="s">
        <v>772</v>
      </c>
      <c r="K1125" s="82" t="s">
        <v>1628</v>
      </c>
      <c r="L1125" s="82" t="s">
        <v>772</v>
      </c>
      <c r="M1125" s="32" t="s">
        <v>326</v>
      </c>
      <c r="N1125" s="91" t="s">
        <v>235</v>
      </c>
      <c r="O1125" s="32" t="s">
        <v>145</v>
      </c>
      <c r="P1125" s="193">
        <v>3</v>
      </c>
      <c r="Q1125" s="193">
        <v>2970</v>
      </c>
      <c r="R1125" s="28">
        <f t="shared" si="150"/>
        <v>8910</v>
      </c>
      <c r="S1125" s="45">
        <f t="shared" si="149"/>
        <v>9533.7000000000007</v>
      </c>
      <c r="T1125" s="52">
        <f t="shared" si="148"/>
        <v>10201.059000000001</v>
      </c>
      <c r="U1125" s="32" t="s">
        <v>153</v>
      </c>
      <c r="V1125" s="32" t="s">
        <v>558</v>
      </c>
      <c r="W1125" s="95" t="s">
        <v>101</v>
      </c>
      <c r="X1125" s="33">
        <v>0</v>
      </c>
    </row>
    <row r="1126" spans="1:24" ht="36">
      <c r="A1126" s="26">
        <v>1142</v>
      </c>
      <c r="B1126" s="54" t="str">
        <f t="shared" si="151"/>
        <v>01 Закупки, не превышающие финансовый год</v>
      </c>
      <c r="C1126" s="25">
        <v>256</v>
      </c>
      <c r="D1126" s="25" t="s">
        <v>35</v>
      </c>
      <c r="E1126" s="103" t="s">
        <v>35</v>
      </c>
      <c r="F1126" s="32" t="s">
        <v>212</v>
      </c>
      <c r="G1126" s="32" t="s">
        <v>218</v>
      </c>
      <c r="H1126" s="67" t="s">
        <v>165</v>
      </c>
      <c r="I1126" s="82" t="s">
        <v>1835</v>
      </c>
      <c r="J1126" s="82" t="s">
        <v>1834</v>
      </c>
      <c r="K1126" s="82" t="s">
        <v>1836</v>
      </c>
      <c r="L1126" s="82" t="s">
        <v>1834</v>
      </c>
      <c r="M1126" s="32" t="s">
        <v>326</v>
      </c>
      <c r="N1126" s="91" t="s">
        <v>235</v>
      </c>
      <c r="O1126" s="32" t="s">
        <v>145</v>
      </c>
      <c r="P1126" s="193">
        <v>10</v>
      </c>
      <c r="Q1126" s="193">
        <v>2059</v>
      </c>
      <c r="R1126" s="28">
        <f t="shared" si="150"/>
        <v>20590</v>
      </c>
      <c r="S1126" s="45">
        <f t="shared" si="149"/>
        <v>22031.300000000003</v>
      </c>
      <c r="T1126" s="52">
        <f t="shared" si="148"/>
        <v>23573.491000000005</v>
      </c>
      <c r="U1126" s="32" t="s">
        <v>153</v>
      </c>
      <c r="V1126" s="32" t="s">
        <v>558</v>
      </c>
      <c r="W1126" s="95" t="s">
        <v>101</v>
      </c>
      <c r="X1126" s="33">
        <v>0</v>
      </c>
    </row>
    <row r="1127" spans="1:24" ht="36">
      <c r="A1127" s="26">
        <v>1143</v>
      </c>
      <c r="B1127" s="54" t="str">
        <f t="shared" si="151"/>
        <v>01 Закупки, не превышающие финансовый год</v>
      </c>
      <c r="C1127" s="25">
        <v>256</v>
      </c>
      <c r="D1127" s="25" t="s">
        <v>35</v>
      </c>
      <c r="E1127" s="103" t="s">
        <v>35</v>
      </c>
      <c r="F1127" s="32" t="s">
        <v>212</v>
      </c>
      <c r="G1127" s="32" t="s">
        <v>218</v>
      </c>
      <c r="H1127" s="77" t="s">
        <v>222</v>
      </c>
      <c r="I1127" s="82" t="s">
        <v>1629</v>
      </c>
      <c r="J1127" s="82" t="s">
        <v>773</v>
      </c>
      <c r="K1127" s="82" t="s">
        <v>1629</v>
      </c>
      <c r="L1127" s="82" t="s">
        <v>773</v>
      </c>
      <c r="M1127" s="32" t="s">
        <v>326</v>
      </c>
      <c r="N1127" s="91" t="s">
        <v>235</v>
      </c>
      <c r="O1127" s="32" t="s">
        <v>145</v>
      </c>
      <c r="P1127" s="193">
        <v>160</v>
      </c>
      <c r="Q1127" s="193">
        <v>96</v>
      </c>
      <c r="R1127" s="28">
        <f t="shared" si="150"/>
        <v>15360</v>
      </c>
      <c r="S1127" s="45">
        <f t="shared" si="149"/>
        <v>16435.2</v>
      </c>
      <c r="T1127" s="52">
        <f t="shared" si="148"/>
        <v>17585.664000000001</v>
      </c>
      <c r="U1127" s="32" t="s">
        <v>153</v>
      </c>
      <c r="V1127" s="32" t="s">
        <v>558</v>
      </c>
      <c r="W1127" s="95" t="s">
        <v>101</v>
      </c>
      <c r="X1127" s="33">
        <v>0</v>
      </c>
    </row>
    <row r="1128" spans="1:24" ht="36">
      <c r="A1128" s="26">
        <v>1144</v>
      </c>
      <c r="B1128" s="54" t="str">
        <f t="shared" si="151"/>
        <v>01 Закупки, не превышающие финансовый год</v>
      </c>
      <c r="C1128" s="25">
        <v>256</v>
      </c>
      <c r="D1128" s="25" t="s">
        <v>35</v>
      </c>
      <c r="E1128" s="103" t="s">
        <v>35</v>
      </c>
      <c r="F1128" s="32" t="s">
        <v>212</v>
      </c>
      <c r="G1128" s="32" t="s">
        <v>218</v>
      </c>
      <c r="H1128" s="77" t="s">
        <v>222</v>
      </c>
      <c r="I1128" s="82" t="s">
        <v>1630</v>
      </c>
      <c r="J1128" s="82" t="s">
        <v>774</v>
      </c>
      <c r="K1128" s="82" t="s">
        <v>1630</v>
      </c>
      <c r="L1128" s="82" t="s">
        <v>774</v>
      </c>
      <c r="M1128" s="32" t="s">
        <v>326</v>
      </c>
      <c r="N1128" s="91" t="s">
        <v>235</v>
      </c>
      <c r="O1128" s="32" t="s">
        <v>145</v>
      </c>
      <c r="P1128" s="193">
        <v>220</v>
      </c>
      <c r="Q1128" s="193">
        <v>88</v>
      </c>
      <c r="R1128" s="41">
        <f t="shared" si="150"/>
        <v>19360</v>
      </c>
      <c r="S1128" s="45">
        <f t="shared" si="149"/>
        <v>20715.2</v>
      </c>
      <c r="T1128" s="52">
        <f t="shared" si="148"/>
        <v>22165.264000000003</v>
      </c>
      <c r="U1128" s="32" t="s">
        <v>153</v>
      </c>
      <c r="V1128" s="32" t="s">
        <v>558</v>
      </c>
      <c r="W1128" s="95" t="s">
        <v>101</v>
      </c>
      <c r="X1128" s="33">
        <v>0</v>
      </c>
    </row>
    <row r="1129" spans="1:24" ht="36">
      <c r="A1129" s="26">
        <v>1145</v>
      </c>
      <c r="B1129" s="73" t="str">
        <f t="shared" si="151"/>
        <v>01 Закупки, не превышающие финансовый год</v>
      </c>
      <c r="C1129" s="25">
        <v>256</v>
      </c>
      <c r="D1129" s="25" t="s">
        <v>35</v>
      </c>
      <c r="E1129" s="103" t="s">
        <v>35</v>
      </c>
      <c r="F1129" s="38" t="s">
        <v>212</v>
      </c>
      <c r="G1129" s="38" t="s">
        <v>218</v>
      </c>
      <c r="H1129" s="67" t="s">
        <v>165</v>
      </c>
      <c r="I1129" s="84" t="s">
        <v>1631</v>
      </c>
      <c r="J1129" s="84" t="s">
        <v>775</v>
      </c>
      <c r="K1129" s="84" t="s">
        <v>1631</v>
      </c>
      <c r="L1129" s="84" t="s">
        <v>775</v>
      </c>
      <c r="M1129" s="32" t="s">
        <v>326</v>
      </c>
      <c r="N1129" s="91" t="s">
        <v>235</v>
      </c>
      <c r="O1129" s="32" t="s">
        <v>145</v>
      </c>
      <c r="P1129" s="193">
        <v>20</v>
      </c>
      <c r="Q1129" s="193">
        <v>120</v>
      </c>
      <c r="R1129" s="45">
        <f t="shared" si="150"/>
        <v>2400</v>
      </c>
      <c r="S1129" s="45">
        <f t="shared" si="149"/>
        <v>2568</v>
      </c>
      <c r="T1129" s="52">
        <f t="shared" si="148"/>
        <v>2747.76</v>
      </c>
      <c r="U1129" s="32" t="s">
        <v>153</v>
      </c>
      <c r="V1129" s="32" t="s">
        <v>558</v>
      </c>
      <c r="W1129" s="95" t="s">
        <v>101</v>
      </c>
      <c r="X1129" s="33">
        <v>0</v>
      </c>
    </row>
    <row r="1130" spans="1:24" ht="36">
      <c r="A1130" s="26">
        <v>1146</v>
      </c>
      <c r="B1130" s="54" t="str">
        <f t="shared" si="151"/>
        <v>01 Закупки, не превышающие финансовый год</v>
      </c>
      <c r="C1130" s="25">
        <v>256</v>
      </c>
      <c r="D1130" s="25" t="s">
        <v>35</v>
      </c>
      <c r="E1130" s="103" t="s">
        <v>35</v>
      </c>
      <c r="F1130" s="32" t="s">
        <v>212</v>
      </c>
      <c r="G1130" s="32" t="s">
        <v>218</v>
      </c>
      <c r="H1130" s="30" t="s">
        <v>232</v>
      </c>
      <c r="I1130" s="82" t="s">
        <v>1837</v>
      </c>
      <c r="J1130" s="82" t="s">
        <v>1838</v>
      </c>
      <c r="K1130" s="82" t="s">
        <v>1837</v>
      </c>
      <c r="L1130" s="82" t="s">
        <v>1838</v>
      </c>
      <c r="M1130" s="32" t="s">
        <v>326</v>
      </c>
      <c r="N1130" s="91" t="s">
        <v>235</v>
      </c>
      <c r="O1130" s="32" t="s">
        <v>145</v>
      </c>
      <c r="P1130" s="193">
        <v>10</v>
      </c>
      <c r="Q1130" s="193">
        <v>1810</v>
      </c>
      <c r="R1130" s="28">
        <f t="shared" si="150"/>
        <v>18100</v>
      </c>
      <c r="S1130" s="28">
        <f t="shared" si="149"/>
        <v>19367</v>
      </c>
      <c r="T1130" s="52">
        <f t="shared" si="148"/>
        <v>20722.690000000002</v>
      </c>
      <c r="U1130" s="32" t="s">
        <v>153</v>
      </c>
      <c r="V1130" s="32" t="s">
        <v>558</v>
      </c>
      <c r="W1130" s="95" t="s">
        <v>101</v>
      </c>
      <c r="X1130" s="33">
        <v>0</v>
      </c>
    </row>
    <row r="1131" spans="1:24">
      <c r="A1131" s="26">
        <v>1147</v>
      </c>
      <c r="B1131" s="54"/>
      <c r="C1131" s="32"/>
      <c r="D1131" s="32"/>
      <c r="E1131" s="32"/>
      <c r="F1131" s="32"/>
      <c r="G1131" s="32"/>
      <c r="H1131" s="32"/>
      <c r="I1131" s="82"/>
      <c r="J1131" s="82"/>
      <c r="K1131" s="82"/>
      <c r="L1131" s="82"/>
      <c r="M1131" s="32"/>
      <c r="N1131" s="32"/>
      <c r="O1131" s="32"/>
      <c r="P1131" s="193"/>
      <c r="Q1131" s="193"/>
      <c r="R1131" s="28">
        <f>SUM(R1104:R1130)</f>
        <v>321271</v>
      </c>
      <c r="S1131" s="28"/>
      <c r="T1131" s="52"/>
      <c r="U1131" s="32"/>
      <c r="V1131" s="32"/>
      <c r="W1131" s="31"/>
      <c r="X1131" s="33"/>
    </row>
    <row r="1132" spans="1:24" ht="36">
      <c r="A1132" s="26">
        <v>1148</v>
      </c>
      <c r="B1132" s="54" t="str">
        <f>B1472</f>
        <v>01 Закупки, не превышающие финансовый год</v>
      </c>
      <c r="C1132" s="25">
        <v>256</v>
      </c>
      <c r="D1132" s="25" t="s">
        <v>35</v>
      </c>
      <c r="E1132" s="103" t="s">
        <v>35</v>
      </c>
      <c r="F1132" s="32" t="s">
        <v>212</v>
      </c>
      <c r="G1132" s="32" t="s">
        <v>218</v>
      </c>
      <c r="H1132" s="30" t="s">
        <v>232</v>
      </c>
      <c r="I1132" s="48" t="s">
        <v>1632</v>
      </c>
      <c r="J1132" s="48" t="s">
        <v>776</v>
      </c>
      <c r="K1132" s="48" t="s">
        <v>1632</v>
      </c>
      <c r="L1132" s="48" t="s">
        <v>776</v>
      </c>
      <c r="M1132" s="32" t="s">
        <v>326</v>
      </c>
      <c r="N1132" s="91" t="s">
        <v>235</v>
      </c>
      <c r="O1132" s="32" t="s">
        <v>145</v>
      </c>
      <c r="P1132" s="49">
        <v>8</v>
      </c>
      <c r="Q1132" s="49">
        <v>3200</v>
      </c>
      <c r="R1132" s="28">
        <f t="shared" si="150"/>
        <v>25600</v>
      </c>
      <c r="S1132" s="28">
        <f>R1132*1.07</f>
        <v>27392</v>
      </c>
      <c r="T1132" s="28">
        <f>S1132*1.07</f>
        <v>29309.440000000002</v>
      </c>
      <c r="U1132" s="32" t="s">
        <v>153</v>
      </c>
      <c r="V1132" s="32" t="s">
        <v>558</v>
      </c>
      <c r="W1132" s="95" t="s">
        <v>101</v>
      </c>
      <c r="X1132" s="33">
        <v>0</v>
      </c>
    </row>
    <row r="1133" spans="1:24" ht="48">
      <c r="A1133" s="26">
        <v>1149</v>
      </c>
      <c r="B1133" s="54" t="str">
        <f>B1473</f>
        <v>01 Закупки, не превышающие финансовый год</v>
      </c>
      <c r="C1133" s="25">
        <v>256</v>
      </c>
      <c r="D1133" s="25" t="s">
        <v>35</v>
      </c>
      <c r="E1133" s="103" t="s">
        <v>35</v>
      </c>
      <c r="F1133" s="32" t="s">
        <v>212</v>
      </c>
      <c r="G1133" s="32" t="s">
        <v>218</v>
      </c>
      <c r="H1133" s="77" t="s">
        <v>183</v>
      </c>
      <c r="I1133" s="48" t="s">
        <v>1633</v>
      </c>
      <c r="J1133" s="48" t="s">
        <v>777</v>
      </c>
      <c r="K1133" s="48" t="s">
        <v>1633</v>
      </c>
      <c r="L1133" s="48" t="s">
        <v>1325</v>
      </c>
      <c r="M1133" s="32" t="s">
        <v>326</v>
      </c>
      <c r="N1133" s="91" t="s">
        <v>235</v>
      </c>
      <c r="O1133" s="32" t="s">
        <v>145</v>
      </c>
      <c r="P1133" s="49">
        <v>5</v>
      </c>
      <c r="Q1133" s="49">
        <v>1340</v>
      </c>
      <c r="R1133" s="28">
        <f t="shared" si="150"/>
        <v>6700</v>
      </c>
      <c r="S1133" s="28">
        <f t="shared" ref="S1133:S1165" si="152">R1133*1.07</f>
        <v>7169</v>
      </c>
      <c r="T1133" s="28">
        <f t="shared" ref="T1133:T1148" si="153">S1133*1.07</f>
        <v>7670.8300000000008</v>
      </c>
      <c r="U1133" s="32" t="s">
        <v>153</v>
      </c>
      <c r="V1133" s="32" t="s">
        <v>558</v>
      </c>
      <c r="W1133" s="95" t="s">
        <v>101</v>
      </c>
      <c r="X1133" s="33">
        <v>0</v>
      </c>
    </row>
    <row r="1134" spans="1:24" ht="36">
      <c r="A1134" s="26">
        <v>1150</v>
      </c>
      <c r="B1134" s="54" t="str">
        <f>B1474</f>
        <v>01 Закупки, не превышающие финансовый год</v>
      </c>
      <c r="C1134" s="25">
        <v>256</v>
      </c>
      <c r="D1134" s="25" t="s">
        <v>35</v>
      </c>
      <c r="E1134" s="103" t="s">
        <v>35</v>
      </c>
      <c r="F1134" s="32" t="s">
        <v>212</v>
      </c>
      <c r="G1134" s="32" t="s">
        <v>218</v>
      </c>
      <c r="H1134" s="30" t="s">
        <v>232</v>
      </c>
      <c r="I1134" s="48" t="s">
        <v>1634</v>
      </c>
      <c r="J1134" s="48" t="s">
        <v>778</v>
      </c>
      <c r="K1134" s="48" t="s">
        <v>1634</v>
      </c>
      <c r="L1134" s="48" t="s">
        <v>778</v>
      </c>
      <c r="M1134" s="32" t="s">
        <v>326</v>
      </c>
      <c r="N1134" s="91" t="s">
        <v>235</v>
      </c>
      <c r="O1134" s="32" t="s">
        <v>145</v>
      </c>
      <c r="P1134" s="49">
        <v>40</v>
      </c>
      <c r="Q1134" s="49">
        <v>396</v>
      </c>
      <c r="R1134" s="28">
        <f t="shared" si="150"/>
        <v>15840</v>
      </c>
      <c r="S1134" s="28">
        <f t="shared" si="152"/>
        <v>16948.8</v>
      </c>
      <c r="T1134" s="28">
        <f t="shared" si="153"/>
        <v>18135.216</v>
      </c>
      <c r="U1134" s="32" t="s">
        <v>153</v>
      </c>
      <c r="V1134" s="32" t="s">
        <v>558</v>
      </c>
      <c r="W1134" s="95" t="s">
        <v>101</v>
      </c>
      <c r="X1134" s="33">
        <v>0</v>
      </c>
    </row>
    <row r="1135" spans="1:24" ht="36">
      <c r="A1135" s="26">
        <v>1151</v>
      </c>
      <c r="B1135" s="54" t="str">
        <f>B1475</f>
        <v>01 Закупки, не превышающие финансовый год</v>
      </c>
      <c r="C1135" s="25">
        <v>256</v>
      </c>
      <c r="D1135" s="25" t="s">
        <v>35</v>
      </c>
      <c r="E1135" s="103" t="s">
        <v>35</v>
      </c>
      <c r="F1135" s="32" t="s">
        <v>212</v>
      </c>
      <c r="G1135" s="32" t="s">
        <v>218</v>
      </c>
      <c r="H1135" s="67" t="s">
        <v>165</v>
      </c>
      <c r="I1135" s="48" t="s">
        <v>1635</v>
      </c>
      <c r="J1135" s="48" t="s">
        <v>779</v>
      </c>
      <c r="K1135" s="48" t="s">
        <v>1635</v>
      </c>
      <c r="L1135" s="48" t="s">
        <v>779</v>
      </c>
      <c r="M1135" s="32" t="s">
        <v>326</v>
      </c>
      <c r="N1135" s="91" t="s">
        <v>235</v>
      </c>
      <c r="O1135" s="32" t="s">
        <v>145</v>
      </c>
      <c r="P1135" s="49">
        <v>30</v>
      </c>
      <c r="Q1135" s="49">
        <v>140</v>
      </c>
      <c r="R1135" s="28">
        <f t="shared" si="150"/>
        <v>4200</v>
      </c>
      <c r="S1135" s="28">
        <f t="shared" si="152"/>
        <v>4494</v>
      </c>
      <c r="T1135" s="28">
        <f t="shared" si="153"/>
        <v>4808.58</v>
      </c>
      <c r="U1135" s="32" t="s">
        <v>153</v>
      </c>
      <c r="V1135" s="32" t="s">
        <v>558</v>
      </c>
      <c r="W1135" s="95" t="s">
        <v>101</v>
      </c>
      <c r="X1135" s="33">
        <v>0</v>
      </c>
    </row>
    <row r="1136" spans="1:24" ht="36">
      <c r="A1136" s="26">
        <v>1152</v>
      </c>
      <c r="B1136" s="54" t="str">
        <f>B1476</f>
        <v>01 Закупки, не превышающие финансовый год</v>
      </c>
      <c r="C1136" s="25">
        <v>256</v>
      </c>
      <c r="D1136" s="25" t="s">
        <v>35</v>
      </c>
      <c r="E1136" s="103" t="s">
        <v>35</v>
      </c>
      <c r="F1136" s="32" t="s">
        <v>212</v>
      </c>
      <c r="G1136" s="32" t="s">
        <v>218</v>
      </c>
      <c r="H1136" s="30" t="s">
        <v>232</v>
      </c>
      <c r="I1136" s="48" t="s">
        <v>1636</v>
      </c>
      <c r="J1136" s="48" t="s">
        <v>759</v>
      </c>
      <c r="K1136" s="48" t="s">
        <v>1636</v>
      </c>
      <c r="L1136" s="48" t="s">
        <v>759</v>
      </c>
      <c r="M1136" s="32" t="s">
        <v>326</v>
      </c>
      <c r="N1136" s="91" t="s">
        <v>235</v>
      </c>
      <c r="O1136" s="32" t="s">
        <v>145</v>
      </c>
      <c r="P1136" s="49">
        <v>10</v>
      </c>
      <c r="Q1136" s="49">
        <v>2196</v>
      </c>
      <c r="R1136" s="28">
        <f t="shared" si="150"/>
        <v>21960</v>
      </c>
      <c r="S1136" s="28">
        <f t="shared" si="152"/>
        <v>23497.200000000001</v>
      </c>
      <c r="T1136" s="28">
        <f t="shared" si="153"/>
        <v>25142.004000000001</v>
      </c>
      <c r="U1136" s="32" t="s">
        <v>153</v>
      </c>
      <c r="V1136" s="32" t="s">
        <v>558</v>
      </c>
      <c r="W1136" s="95" t="s">
        <v>101</v>
      </c>
      <c r="X1136" s="33">
        <v>0</v>
      </c>
    </row>
    <row r="1137" spans="1:24" ht="36">
      <c r="A1137" s="26">
        <v>1153</v>
      </c>
      <c r="B1137" s="54" t="str">
        <f>B1076</f>
        <v>01 Закупки, не превышающие финансовый год</v>
      </c>
      <c r="C1137" s="25">
        <v>256</v>
      </c>
      <c r="D1137" s="25" t="s">
        <v>35</v>
      </c>
      <c r="E1137" s="103" t="s">
        <v>35</v>
      </c>
      <c r="F1137" s="32" t="s">
        <v>212</v>
      </c>
      <c r="G1137" s="32" t="s">
        <v>218</v>
      </c>
      <c r="H1137" s="77" t="s">
        <v>179</v>
      </c>
      <c r="I1137" s="48" t="s">
        <v>1637</v>
      </c>
      <c r="J1137" s="48" t="s">
        <v>780</v>
      </c>
      <c r="K1137" s="48" t="s">
        <v>1637</v>
      </c>
      <c r="L1137" s="48" t="s">
        <v>780</v>
      </c>
      <c r="M1137" s="32" t="s">
        <v>326</v>
      </c>
      <c r="N1137" s="91" t="s">
        <v>235</v>
      </c>
      <c r="O1137" s="32" t="s">
        <v>145</v>
      </c>
      <c r="P1137" s="49">
        <v>50</v>
      </c>
      <c r="Q1137" s="49">
        <v>238</v>
      </c>
      <c r="R1137" s="28">
        <f t="shared" si="150"/>
        <v>11900</v>
      </c>
      <c r="S1137" s="28">
        <f t="shared" si="152"/>
        <v>12733</v>
      </c>
      <c r="T1137" s="28">
        <f t="shared" si="153"/>
        <v>13624.310000000001</v>
      </c>
      <c r="U1137" s="32" t="s">
        <v>153</v>
      </c>
      <c r="V1137" s="32" t="s">
        <v>558</v>
      </c>
      <c r="W1137" s="95" t="s">
        <v>101</v>
      </c>
      <c r="X1137" s="33">
        <v>0</v>
      </c>
    </row>
    <row r="1138" spans="1:24" ht="60">
      <c r="A1138" s="26">
        <v>1154</v>
      </c>
      <c r="B1138" s="54" t="str">
        <f>B1077</f>
        <v>01 Закупки, не превышающие финансовый год</v>
      </c>
      <c r="C1138" s="25">
        <v>256</v>
      </c>
      <c r="D1138" s="25" t="s">
        <v>35</v>
      </c>
      <c r="E1138" s="103" t="s">
        <v>35</v>
      </c>
      <c r="F1138" s="32" t="s">
        <v>212</v>
      </c>
      <c r="G1138" s="32" t="s">
        <v>218</v>
      </c>
      <c r="H1138" s="30" t="s">
        <v>280</v>
      </c>
      <c r="I1138" s="48" t="s">
        <v>1638</v>
      </c>
      <c r="J1138" s="48" t="s">
        <v>781</v>
      </c>
      <c r="K1138" s="48" t="s">
        <v>1638</v>
      </c>
      <c r="L1138" s="48" t="s">
        <v>781</v>
      </c>
      <c r="M1138" s="32" t="s">
        <v>326</v>
      </c>
      <c r="N1138" s="91" t="s">
        <v>235</v>
      </c>
      <c r="O1138" s="32" t="s">
        <v>145</v>
      </c>
      <c r="P1138" s="49">
        <v>32</v>
      </c>
      <c r="Q1138" s="49">
        <v>220</v>
      </c>
      <c r="R1138" s="28">
        <f t="shared" si="150"/>
        <v>7040</v>
      </c>
      <c r="S1138" s="28">
        <f t="shared" si="152"/>
        <v>7532.8</v>
      </c>
      <c r="T1138" s="28">
        <f t="shared" si="153"/>
        <v>8060.0960000000005</v>
      </c>
      <c r="U1138" s="32" t="s">
        <v>153</v>
      </c>
      <c r="V1138" s="32" t="s">
        <v>558</v>
      </c>
      <c r="W1138" s="95" t="s">
        <v>101</v>
      </c>
      <c r="X1138" s="33">
        <v>0</v>
      </c>
    </row>
    <row r="1139" spans="1:24" ht="36">
      <c r="A1139" s="26">
        <v>1155</v>
      </c>
      <c r="B1139" s="54" t="str">
        <f>B1477</f>
        <v>01 Закупки, не превышающие финансовый год</v>
      </c>
      <c r="C1139" s="25">
        <v>256</v>
      </c>
      <c r="D1139" s="25" t="s">
        <v>35</v>
      </c>
      <c r="E1139" s="103" t="s">
        <v>35</v>
      </c>
      <c r="F1139" s="32" t="s">
        <v>212</v>
      </c>
      <c r="G1139" s="32" t="s">
        <v>218</v>
      </c>
      <c r="H1139" s="83" t="s">
        <v>183</v>
      </c>
      <c r="I1139" s="48" t="s">
        <v>1639</v>
      </c>
      <c r="J1139" s="48" t="s">
        <v>782</v>
      </c>
      <c r="K1139" s="48" t="s">
        <v>1639</v>
      </c>
      <c r="L1139" s="48" t="s">
        <v>782</v>
      </c>
      <c r="M1139" s="32" t="s">
        <v>326</v>
      </c>
      <c r="N1139" s="91" t="s">
        <v>235</v>
      </c>
      <c r="O1139" s="32" t="s">
        <v>145</v>
      </c>
      <c r="P1139" s="49">
        <v>15</v>
      </c>
      <c r="Q1139" s="49">
        <v>500</v>
      </c>
      <c r="R1139" s="28">
        <f t="shared" si="150"/>
        <v>7500</v>
      </c>
      <c r="S1139" s="28">
        <f t="shared" si="152"/>
        <v>8025.0000000000009</v>
      </c>
      <c r="T1139" s="28">
        <f t="shared" si="153"/>
        <v>8586.7500000000018</v>
      </c>
      <c r="U1139" s="32" t="s">
        <v>153</v>
      </c>
      <c r="V1139" s="32" t="s">
        <v>558</v>
      </c>
      <c r="W1139" s="95" t="s">
        <v>101</v>
      </c>
      <c r="X1139" s="33">
        <v>0</v>
      </c>
    </row>
    <row r="1140" spans="1:24" ht="36">
      <c r="A1140" s="26">
        <v>1156</v>
      </c>
      <c r="B1140" s="54" t="str">
        <f>B1478</f>
        <v>01 Закупки, не превышающие финансовый год</v>
      </c>
      <c r="C1140" s="25">
        <v>256</v>
      </c>
      <c r="D1140" s="25" t="s">
        <v>35</v>
      </c>
      <c r="E1140" s="103" t="s">
        <v>35</v>
      </c>
      <c r="F1140" s="32" t="s">
        <v>212</v>
      </c>
      <c r="G1140" s="32" t="s">
        <v>218</v>
      </c>
      <c r="H1140" s="83" t="s">
        <v>183</v>
      </c>
      <c r="I1140" s="48" t="s">
        <v>1640</v>
      </c>
      <c r="J1140" s="48" t="s">
        <v>783</v>
      </c>
      <c r="K1140" s="48" t="s">
        <v>1640</v>
      </c>
      <c r="L1140" s="48" t="s">
        <v>783</v>
      </c>
      <c r="M1140" s="32" t="s">
        <v>326</v>
      </c>
      <c r="N1140" s="91" t="s">
        <v>235</v>
      </c>
      <c r="O1140" s="32" t="s">
        <v>145</v>
      </c>
      <c r="P1140" s="49">
        <v>20</v>
      </c>
      <c r="Q1140" s="49">
        <v>440</v>
      </c>
      <c r="R1140" s="28">
        <f t="shared" si="150"/>
        <v>8800</v>
      </c>
      <c r="S1140" s="28">
        <f t="shared" si="152"/>
        <v>9416</v>
      </c>
      <c r="T1140" s="28">
        <f t="shared" si="153"/>
        <v>10075.120000000001</v>
      </c>
      <c r="U1140" s="32" t="s">
        <v>153</v>
      </c>
      <c r="V1140" s="32" t="s">
        <v>558</v>
      </c>
      <c r="W1140" s="95" t="s">
        <v>101</v>
      </c>
      <c r="X1140" s="33">
        <v>0</v>
      </c>
    </row>
    <row r="1141" spans="1:24" ht="36">
      <c r="A1141" s="26">
        <v>1157</v>
      </c>
      <c r="B1141" s="54" t="str">
        <f>B1479</f>
        <v>01 Закупки, не превышающие финансовый год</v>
      </c>
      <c r="C1141" s="25">
        <v>256</v>
      </c>
      <c r="D1141" s="25" t="s">
        <v>35</v>
      </c>
      <c r="E1141" s="103" t="s">
        <v>35</v>
      </c>
      <c r="F1141" s="32" t="s">
        <v>212</v>
      </c>
      <c r="G1141" s="32" t="s">
        <v>218</v>
      </c>
      <c r="H1141" s="83" t="s">
        <v>183</v>
      </c>
      <c r="I1141" s="48" t="s">
        <v>1641</v>
      </c>
      <c r="J1141" s="48" t="s">
        <v>784</v>
      </c>
      <c r="K1141" s="48" t="s">
        <v>1641</v>
      </c>
      <c r="L1141" s="48" t="s">
        <v>784</v>
      </c>
      <c r="M1141" s="32" t="s">
        <v>326</v>
      </c>
      <c r="N1141" s="91" t="s">
        <v>235</v>
      </c>
      <c r="O1141" s="32" t="s">
        <v>145</v>
      </c>
      <c r="P1141" s="49">
        <v>20</v>
      </c>
      <c r="Q1141" s="49">
        <v>479</v>
      </c>
      <c r="R1141" s="28">
        <f t="shared" si="150"/>
        <v>9580</v>
      </c>
      <c r="S1141" s="28">
        <f t="shared" si="152"/>
        <v>10250.6</v>
      </c>
      <c r="T1141" s="28">
        <f t="shared" si="153"/>
        <v>10968.142000000002</v>
      </c>
      <c r="U1141" s="32" t="s">
        <v>153</v>
      </c>
      <c r="V1141" s="32" t="s">
        <v>558</v>
      </c>
      <c r="W1141" s="95" t="s">
        <v>101</v>
      </c>
      <c r="X1141" s="33">
        <v>0</v>
      </c>
    </row>
    <row r="1142" spans="1:24" ht="36">
      <c r="A1142" s="26">
        <v>1158</v>
      </c>
      <c r="B1142" s="54" t="str">
        <f>B1480</f>
        <v>01 Закупки, не превышающие финансовый год</v>
      </c>
      <c r="C1142" s="25">
        <v>256</v>
      </c>
      <c r="D1142" s="25" t="s">
        <v>35</v>
      </c>
      <c r="E1142" s="103" t="s">
        <v>35</v>
      </c>
      <c r="F1142" s="32" t="s">
        <v>212</v>
      </c>
      <c r="G1142" s="32" t="s">
        <v>218</v>
      </c>
      <c r="H1142" s="83" t="s">
        <v>183</v>
      </c>
      <c r="I1142" s="48" t="s">
        <v>1642</v>
      </c>
      <c r="J1142" s="48" t="s">
        <v>785</v>
      </c>
      <c r="K1142" s="48" t="s">
        <v>1642</v>
      </c>
      <c r="L1142" s="48" t="s">
        <v>785</v>
      </c>
      <c r="M1142" s="32" t="s">
        <v>326</v>
      </c>
      <c r="N1142" s="91" t="s">
        <v>235</v>
      </c>
      <c r="O1142" s="32" t="s">
        <v>145</v>
      </c>
      <c r="P1142" s="49">
        <v>10</v>
      </c>
      <c r="Q1142" s="49">
        <v>1100</v>
      </c>
      <c r="R1142" s="28">
        <f t="shared" si="150"/>
        <v>11000</v>
      </c>
      <c r="S1142" s="28">
        <f t="shared" si="152"/>
        <v>11770</v>
      </c>
      <c r="T1142" s="28">
        <f t="shared" si="153"/>
        <v>12593.900000000001</v>
      </c>
      <c r="U1142" s="32" t="s">
        <v>153</v>
      </c>
      <c r="V1142" s="32" t="s">
        <v>558</v>
      </c>
      <c r="W1142" s="95" t="s">
        <v>101</v>
      </c>
      <c r="X1142" s="33">
        <v>0</v>
      </c>
    </row>
    <row r="1143" spans="1:24" ht="24">
      <c r="A1143" s="26">
        <v>1159</v>
      </c>
      <c r="B1143" s="54" t="e">
        <f>#REF!</f>
        <v>#REF!</v>
      </c>
      <c r="C1143" s="25">
        <v>256</v>
      </c>
      <c r="D1143" s="25" t="s">
        <v>35</v>
      </c>
      <c r="E1143" s="103" t="s">
        <v>35</v>
      </c>
      <c r="F1143" s="32" t="s">
        <v>212</v>
      </c>
      <c r="G1143" s="32" t="s">
        <v>218</v>
      </c>
      <c r="H1143" s="83" t="s">
        <v>183</v>
      </c>
      <c r="I1143" s="48" t="s">
        <v>1643</v>
      </c>
      <c r="J1143" s="48" t="s">
        <v>786</v>
      </c>
      <c r="K1143" s="48" t="s">
        <v>1643</v>
      </c>
      <c r="L1143" s="48" t="s">
        <v>786</v>
      </c>
      <c r="M1143" s="32" t="s">
        <v>326</v>
      </c>
      <c r="N1143" s="91" t="s">
        <v>235</v>
      </c>
      <c r="O1143" s="32" t="s">
        <v>145</v>
      </c>
      <c r="P1143" s="49">
        <v>10</v>
      </c>
      <c r="Q1143" s="49">
        <v>2220</v>
      </c>
      <c r="R1143" s="28">
        <f t="shared" si="150"/>
        <v>22200</v>
      </c>
      <c r="S1143" s="28">
        <f t="shared" si="152"/>
        <v>23754</v>
      </c>
      <c r="T1143" s="28">
        <f t="shared" si="153"/>
        <v>25416.780000000002</v>
      </c>
      <c r="U1143" s="32" t="s">
        <v>153</v>
      </c>
      <c r="V1143" s="32" t="s">
        <v>558</v>
      </c>
      <c r="W1143" s="95" t="s">
        <v>101</v>
      </c>
      <c r="X1143" s="33">
        <v>0</v>
      </c>
    </row>
    <row r="1144" spans="1:24" ht="24">
      <c r="A1144" s="26">
        <v>1160</v>
      </c>
      <c r="B1144" s="54" t="e">
        <f>#REF!</f>
        <v>#REF!</v>
      </c>
      <c r="C1144" s="25">
        <v>256</v>
      </c>
      <c r="D1144" s="25" t="s">
        <v>35</v>
      </c>
      <c r="E1144" s="103" t="s">
        <v>35</v>
      </c>
      <c r="F1144" s="32" t="s">
        <v>212</v>
      </c>
      <c r="G1144" s="32" t="s">
        <v>218</v>
      </c>
      <c r="H1144" s="83" t="s">
        <v>183</v>
      </c>
      <c r="I1144" s="48" t="s">
        <v>1644</v>
      </c>
      <c r="J1144" s="48" t="s">
        <v>787</v>
      </c>
      <c r="K1144" s="48" t="s">
        <v>1644</v>
      </c>
      <c r="L1144" s="48" t="s">
        <v>787</v>
      </c>
      <c r="M1144" s="32" t="s">
        <v>326</v>
      </c>
      <c r="N1144" s="91" t="s">
        <v>235</v>
      </c>
      <c r="O1144" s="32" t="s">
        <v>145</v>
      </c>
      <c r="P1144" s="49">
        <v>10</v>
      </c>
      <c r="Q1144" s="49">
        <v>297</v>
      </c>
      <c r="R1144" s="28">
        <f t="shared" si="150"/>
        <v>2970</v>
      </c>
      <c r="S1144" s="28">
        <f t="shared" si="152"/>
        <v>3177.9</v>
      </c>
      <c r="T1144" s="28">
        <f t="shared" si="153"/>
        <v>3400.3530000000005</v>
      </c>
      <c r="U1144" s="32" t="s">
        <v>153</v>
      </c>
      <c r="V1144" s="32" t="s">
        <v>558</v>
      </c>
      <c r="W1144" s="95" t="s">
        <v>101</v>
      </c>
      <c r="X1144" s="33">
        <v>0</v>
      </c>
    </row>
    <row r="1145" spans="1:24" ht="36">
      <c r="A1145" s="26">
        <v>1161</v>
      </c>
      <c r="B1145" s="54" t="str">
        <f t="shared" ref="B1145:B1154" si="154">B1481</f>
        <v>01 Закупки, не превышающие финансовый год</v>
      </c>
      <c r="C1145" s="25">
        <v>256</v>
      </c>
      <c r="D1145" s="25" t="s">
        <v>35</v>
      </c>
      <c r="E1145" s="103" t="s">
        <v>35</v>
      </c>
      <c r="F1145" s="32" t="s">
        <v>212</v>
      </c>
      <c r="G1145" s="32" t="s">
        <v>218</v>
      </c>
      <c r="H1145" s="83" t="s">
        <v>183</v>
      </c>
      <c r="I1145" s="48" t="s">
        <v>1645</v>
      </c>
      <c r="J1145" s="48" t="s">
        <v>788</v>
      </c>
      <c r="K1145" s="48" t="s">
        <v>1645</v>
      </c>
      <c r="L1145" s="48" t="s">
        <v>788</v>
      </c>
      <c r="M1145" s="32" t="s">
        <v>326</v>
      </c>
      <c r="N1145" s="91" t="s">
        <v>235</v>
      </c>
      <c r="O1145" s="32" t="s">
        <v>145</v>
      </c>
      <c r="P1145" s="49">
        <v>25</v>
      </c>
      <c r="Q1145" s="49">
        <v>240</v>
      </c>
      <c r="R1145" s="28">
        <f t="shared" si="150"/>
        <v>6000</v>
      </c>
      <c r="S1145" s="28">
        <f t="shared" si="152"/>
        <v>6420</v>
      </c>
      <c r="T1145" s="28">
        <f t="shared" si="153"/>
        <v>6869.4000000000005</v>
      </c>
      <c r="U1145" s="32" t="s">
        <v>153</v>
      </c>
      <c r="V1145" s="32" t="s">
        <v>558</v>
      </c>
      <c r="W1145" s="95" t="s">
        <v>101</v>
      </c>
      <c r="X1145" s="33">
        <v>0</v>
      </c>
    </row>
    <row r="1146" spans="1:24" ht="36">
      <c r="A1146" s="26">
        <v>1162</v>
      </c>
      <c r="B1146" s="54" t="str">
        <f t="shared" si="154"/>
        <v>01 Закупки, не превышающие финансовый год</v>
      </c>
      <c r="C1146" s="25">
        <v>256</v>
      </c>
      <c r="D1146" s="25" t="s">
        <v>35</v>
      </c>
      <c r="E1146" s="103" t="s">
        <v>35</v>
      </c>
      <c r="F1146" s="32" t="s">
        <v>212</v>
      </c>
      <c r="G1146" s="32" t="s">
        <v>218</v>
      </c>
      <c r="H1146" s="83" t="s">
        <v>183</v>
      </c>
      <c r="I1146" s="48" t="s">
        <v>1646</v>
      </c>
      <c r="J1146" s="48" t="s">
        <v>1647</v>
      </c>
      <c r="K1146" s="48" t="s">
        <v>1646</v>
      </c>
      <c r="L1146" s="48" t="s">
        <v>1202</v>
      </c>
      <c r="M1146" s="32" t="s">
        <v>326</v>
      </c>
      <c r="N1146" s="91" t="s">
        <v>235</v>
      </c>
      <c r="O1146" s="32" t="s">
        <v>145</v>
      </c>
      <c r="P1146" s="49">
        <v>2000</v>
      </c>
      <c r="Q1146" s="49">
        <v>4.9000000000000004</v>
      </c>
      <c r="R1146" s="28">
        <f t="shared" si="150"/>
        <v>9800</v>
      </c>
      <c r="S1146" s="28">
        <f t="shared" si="152"/>
        <v>10486</v>
      </c>
      <c r="T1146" s="28">
        <f t="shared" si="153"/>
        <v>11220.02</v>
      </c>
      <c r="U1146" s="32" t="s">
        <v>153</v>
      </c>
      <c r="V1146" s="32" t="s">
        <v>558</v>
      </c>
      <c r="W1146" s="95" t="s">
        <v>101</v>
      </c>
      <c r="X1146" s="33">
        <v>0</v>
      </c>
    </row>
    <row r="1147" spans="1:24" ht="36">
      <c r="A1147" s="26">
        <v>1163</v>
      </c>
      <c r="B1147" s="54" t="str">
        <f t="shared" si="154"/>
        <v>01 Закупки, не превышающие финансовый год</v>
      </c>
      <c r="C1147" s="25">
        <v>256</v>
      </c>
      <c r="D1147" s="25" t="s">
        <v>35</v>
      </c>
      <c r="E1147" s="103" t="s">
        <v>35</v>
      </c>
      <c r="F1147" s="32" t="s">
        <v>212</v>
      </c>
      <c r="G1147" s="32" t="s">
        <v>218</v>
      </c>
      <c r="H1147" s="83" t="s">
        <v>183</v>
      </c>
      <c r="I1147" s="48" t="s">
        <v>1648</v>
      </c>
      <c r="J1147" s="48" t="s">
        <v>789</v>
      </c>
      <c r="K1147" s="48" t="s">
        <v>1648</v>
      </c>
      <c r="L1147" s="48" t="s">
        <v>789</v>
      </c>
      <c r="M1147" s="32" t="s">
        <v>326</v>
      </c>
      <c r="N1147" s="91" t="s">
        <v>235</v>
      </c>
      <c r="O1147" s="32" t="s">
        <v>145</v>
      </c>
      <c r="P1147" s="49">
        <v>2</v>
      </c>
      <c r="Q1147" s="49">
        <v>650</v>
      </c>
      <c r="R1147" s="28">
        <f t="shared" si="150"/>
        <v>1300</v>
      </c>
      <c r="S1147" s="28">
        <f t="shared" si="152"/>
        <v>1391</v>
      </c>
      <c r="T1147" s="28">
        <f t="shared" si="153"/>
        <v>1488.3700000000001</v>
      </c>
      <c r="U1147" s="32" t="s">
        <v>153</v>
      </c>
      <c r="V1147" s="32" t="s">
        <v>558</v>
      </c>
      <c r="W1147" s="95" t="s">
        <v>101</v>
      </c>
      <c r="X1147" s="33">
        <v>0</v>
      </c>
    </row>
    <row r="1148" spans="1:24" ht="48">
      <c r="A1148" s="26">
        <v>1164</v>
      </c>
      <c r="B1148" s="54" t="str">
        <f t="shared" si="154"/>
        <v>01 Закупки, не превышающие финансовый год</v>
      </c>
      <c r="C1148" s="25">
        <v>256</v>
      </c>
      <c r="D1148" s="25" t="s">
        <v>35</v>
      </c>
      <c r="E1148" s="103" t="s">
        <v>35</v>
      </c>
      <c r="F1148" s="32" t="s">
        <v>212</v>
      </c>
      <c r="G1148" s="32" t="s">
        <v>218</v>
      </c>
      <c r="H1148" s="83" t="s">
        <v>183</v>
      </c>
      <c r="I1148" s="48" t="s">
        <v>1649</v>
      </c>
      <c r="J1148" s="48" t="s">
        <v>790</v>
      </c>
      <c r="K1148" s="48" t="s">
        <v>1649</v>
      </c>
      <c r="L1148" s="48" t="s">
        <v>1323</v>
      </c>
      <c r="M1148" s="32" t="s">
        <v>326</v>
      </c>
      <c r="N1148" s="91" t="s">
        <v>235</v>
      </c>
      <c r="O1148" s="32" t="s">
        <v>145</v>
      </c>
      <c r="P1148" s="49">
        <v>3</v>
      </c>
      <c r="Q1148" s="49">
        <v>1177</v>
      </c>
      <c r="R1148" s="28">
        <f t="shared" si="150"/>
        <v>3531</v>
      </c>
      <c r="S1148" s="28">
        <f t="shared" si="152"/>
        <v>3778.17</v>
      </c>
      <c r="T1148" s="28">
        <f t="shared" si="153"/>
        <v>4042.6419000000005</v>
      </c>
      <c r="U1148" s="32" t="s">
        <v>153</v>
      </c>
      <c r="V1148" s="32" t="s">
        <v>558</v>
      </c>
      <c r="W1148" s="95" t="s">
        <v>101</v>
      </c>
      <c r="X1148" s="33">
        <v>0</v>
      </c>
    </row>
    <row r="1149" spans="1:24" ht="36">
      <c r="A1149" s="26">
        <v>1165</v>
      </c>
      <c r="B1149" s="54" t="str">
        <f t="shared" si="154"/>
        <v>01 Закупки, не превышающие финансовый год</v>
      </c>
      <c r="C1149" s="25">
        <v>256</v>
      </c>
      <c r="D1149" s="25" t="s">
        <v>35</v>
      </c>
      <c r="E1149" s="103" t="s">
        <v>35</v>
      </c>
      <c r="F1149" s="32" t="s">
        <v>212</v>
      </c>
      <c r="G1149" s="32" t="s">
        <v>218</v>
      </c>
      <c r="H1149" s="83" t="s">
        <v>183</v>
      </c>
      <c r="I1149" s="48" t="s">
        <v>1650</v>
      </c>
      <c r="J1149" s="48" t="s">
        <v>791</v>
      </c>
      <c r="K1149" s="48" t="s">
        <v>1650</v>
      </c>
      <c r="L1149" s="48" t="s">
        <v>791</v>
      </c>
      <c r="M1149" s="32" t="s">
        <v>326</v>
      </c>
      <c r="N1149" s="91" t="s">
        <v>235</v>
      </c>
      <c r="O1149" s="32" t="s">
        <v>145</v>
      </c>
      <c r="P1149" s="49">
        <v>100</v>
      </c>
      <c r="Q1149" s="49">
        <v>166</v>
      </c>
      <c r="R1149" s="28">
        <f t="shared" si="150"/>
        <v>16600</v>
      </c>
      <c r="S1149" s="28">
        <f t="shared" si="152"/>
        <v>17762</v>
      </c>
      <c r="T1149" s="28">
        <f t="shared" ref="T1149:T1207" si="155">S1149*1.07</f>
        <v>19005.34</v>
      </c>
      <c r="U1149" s="32" t="s">
        <v>153</v>
      </c>
      <c r="V1149" s="32" t="s">
        <v>558</v>
      </c>
      <c r="W1149" s="95" t="s">
        <v>101</v>
      </c>
      <c r="X1149" s="33">
        <v>0</v>
      </c>
    </row>
    <row r="1150" spans="1:24" ht="36">
      <c r="A1150" s="26">
        <v>1166</v>
      </c>
      <c r="B1150" s="54" t="str">
        <f t="shared" si="154"/>
        <v>01 Закупки, не превышающие финансовый год</v>
      </c>
      <c r="C1150" s="25">
        <v>256</v>
      </c>
      <c r="D1150" s="25" t="s">
        <v>35</v>
      </c>
      <c r="E1150" s="103" t="s">
        <v>35</v>
      </c>
      <c r="F1150" s="32" t="s">
        <v>212</v>
      </c>
      <c r="G1150" s="32" t="s">
        <v>218</v>
      </c>
      <c r="H1150" s="83" t="s">
        <v>183</v>
      </c>
      <c r="I1150" s="48" t="s">
        <v>1651</v>
      </c>
      <c r="J1150" s="48" t="s">
        <v>792</v>
      </c>
      <c r="K1150" s="48" t="s">
        <v>1651</v>
      </c>
      <c r="L1150" s="48" t="s">
        <v>792</v>
      </c>
      <c r="M1150" s="32" t="s">
        <v>326</v>
      </c>
      <c r="N1150" s="91" t="s">
        <v>235</v>
      </c>
      <c r="O1150" s="32" t="s">
        <v>145</v>
      </c>
      <c r="P1150" s="49">
        <v>30</v>
      </c>
      <c r="Q1150" s="49">
        <v>545</v>
      </c>
      <c r="R1150" s="28">
        <f t="shared" si="150"/>
        <v>16350</v>
      </c>
      <c r="S1150" s="28">
        <f t="shared" si="152"/>
        <v>17494.5</v>
      </c>
      <c r="T1150" s="28">
        <f t="shared" si="155"/>
        <v>18719.115000000002</v>
      </c>
      <c r="U1150" s="32" t="s">
        <v>153</v>
      </c>
      <c r="V1150" s="32" t="s">
        <v>558</v>
      </c>
      <c r="W1150" s="95" t="s">
        <v>101</v>
      </c>
      <c r="X1150" s="33">
        <v>0</v>
      </c>
    </row>
    <row r="1151" spans="1:24" ht="36">
      <c r="A1151" s="26">
        <v>1167</v>
      </c>
      <c r="B1151" s="54" t="str">
        <f t="shared" si="154"/>
        <v>01 Закупки, не превышающие финансовый год</v>
      </c>
      <c r="C1151" s="25">
        <v>256</v>
      </c>
      <c r="D1151" s="25" t="s">
        <v>35</v>
      </c>
      <c r="E1151" s="103" t="s">
        <v>35</v>
      </c>
      <c r="F1151" s="32" t="s">
        <v>212</v>
      </c>
      <c r="G1151" s="32" t="s">
        <v>218</v>
      </c>
      <c r="H1151" s="83" t="s">
        <v>279</v>
      </c>
      <c r="I1151" s="48" t="s">
        <v>1652</v>
      </c>
      <c r="J1151" s="48" t="s">
        <v>793</v>
      </c>
      <c r="K1151" s="48" t="s">
        <v>1652</v>
      </c>
      <c r="L1151" s="48" t="s">
        <v>793</v>
      </c>
      <c r="M1151" s="32" t="s">
        <v>326</v>
      </c>
      <c r="N1151" s="91" t="s">
        <v>235</v>
      </c>
      <c r="O1151" s="32" t="s">
        <v>145</v>
      </c>
      <c r="P1151" s="49">
        <v>32</v>
      </c>
      <c r="Q1151" s="49">
        <v>180</v>
      </c>
      <c r="R1151" s="28">
        <f t="shared" si="150"/>
        <v>5760</v>
      </c>
      <c r="S1151" s="28">
        <f t="shared" si="152"/>
        <v>6163.2000000000007</v>
      </c>
      <c r="T1151" s="28">
        <f t="shared" si="155"/>
        <v>6594.6240000000016</v>
      </c>
      <c r="U1151" s="32" t="s">
        <v>153</v>
      </c>
      <c r="V1151" s="32" t="s">
        <v>558</v>
      </c>
      <c r="W1151" s="95" t="s">
        <v>101</v>
      </c>
      <c r="X1151" s="33">
        <v>0</v>
      </c>
    </row>
    <row r="1152" spans="1:24" ht="36">
      <c r="A1152" s="26">
        <v>1168</v>
      </c>
      <c r="B1152" s="54" t="str">
        <f t="shared" si="154"/>
        <v>01 Закупки, не превышающие финансовый год</v>
      </c>
      <c r="C1152" s="25">
        <v>256</v>
      </c>
      <c r="D1152" s="25" t="s">
        <v>35</v>
      </c>
      <c r="E1152" s="103" t="s">
        <v>35</v>
      </c>
      <c r="F1152" s="32" t="s">
        <v>212</v>
      </c>
      <c r="G1152" s="32" t="s">
        <v>218</v>
      </c>
      <c r="H1152" s="83" t="s">
        <v>183</v>
      </c>
      <c r="I1152" s="48" t="s">
        <v>1653</v>
      </c>
      <c r="J1152" s="48" t="s">
        <v>794</v>
      </c>
      <c r="K1152" s="48" t="s">
        <v>1653</v>
      </c>
      <c r="L1152" s="48" t="s">
        <v>794</v>
      </c>
      <c r="M1152" s="32" t="s">
        <v>326</v>
      </c>
      <c r="N1152" s="91" t="s">
        <v>235</v>
      </c>
      <c r="O1152" s="32" t="s">
        <v>119</v>
      </c>
      <c r="P1152" s="49">
        <v>300</v>
      </c>
      <c r="Q1152" s="49">
        <v>83</v>
      </c>
      <c r="R1152" s="28">
        <f t="shared" si="150"/>
        <v>24900</v>
      </c>
      <c r="S1152" s="28">
        <f t="shared" si="152"/>
        <v>26643</v>
      </c>
      <c r="T1152" s="28">
        <f t="shared" si="155"/>
        <v>28508.010000000002</v>
      </c>
      <c r="U1152" s="32" t="s">
        <v>153</v>
      </c>
      <c r="V1152" s="32" t="s">
        <v>558</v>
      </c>
      <c r="W1152" s="95" t="s">
        <v>101</v>
      </c>
      <c r="X1152" s="33">
        <v>0</v>
      </c>
    </row>
    <row r="1153" spans="1:24" ht="36">
      <c r="A1153" s="26">
        <v>1169</v>
      </c>
      <c r="B1153" s="54" t="str">
        <f t="shared" si="154"/>
        <v>01 Закупки, не превышающие финансовый год</v>
      </c>
      <c r="C1153" s="25">
        <v>256</v>
      </c>
      <c r="D1153" s="25" t="s">
        <v>35</v>
      </c>
      <c r="E1153" s="103" t="s">
        <v>35</v>
      </c>
      <c r="F1153" s="32" t="s">
        <v>212</v>
      </c>
      <c r="G1153" s="32" t="s">
        <v>218</v>
      </c>
      <c r="H1153" s="83" t="s">
        <v>183</v>
      </c>
      <c r="I1153" s="48" t="s">
        <v>1654</v>
      </c>
      <c r="J1153" s="48" t="s">
        <v>795</v>
      </c>
      <c r="K1153" s="48" t="s">
        <v>1654</v>
      </c>
      <c r="L1153" s="48" t="s">
        <v>795</v>
      </c>
      <c r="M1153" s="32" t="s">
        <v>326</v>
      </c>
      <c r="N1153" s="91" t="s">
        <v>235</v>
      </c>
      <c r="O1153" s="32" t="s">
        <v>119</v>
      </c>
      <c r="P1153" s="49">
        <v>200</v>
      </c>
      <c r="Q1153" s="49">
        <v>50</v>
      </c>
      <c r="R1153" s="28">
        <f t="shared" si="150"/>
        <v>10000</v>
      </c>
      <c r="S1153" s="28">
        <f t="shared" si="152"/>
        <v>10700</v>
      </c>
      <c r="T1153" s="28">
        <f t="shared" si="155"/>
        <v>11449</v>
      </c>
      <c r="U1153" s="32" t="s">
        <v>153</v>
      </c>
      <c r="V1153" s="32" t="s">
        <v>558</v>
      </c>
      <c r="W1153" s="95" t="s">
        <v>101</v>
      </c>
      <c r="X1153" s="33">
        <v>0</v>
      </c>
    </row>
    <row r="1154" spans="1:24" ht="48">
      <c r="A1154" s="26">
        <v>1170</v>
      </c>
      <c r="B1154" s="54" t="str">
        <f t="shared" si="154"/>
        <v>01 Закупки, не превышающие финансовый год</v>
      </c>
      <c r="C1154" s="25">
        <v>256</v>
      </c>
      <c r="D1154" s="25" t="s">
        <v>35</v>
      </c>
      <c r="E1154" s="103" t="s">
        <v>35</v>
      </c>
      <c r="F1154" s="32" t="s">
        <v>212</v>
      </c>
      <c r="G1154" s="32" t="s">
        <v>218</v>
      </c>
      <c r="H1154" s="83" t="s">
        <v>183</v>
      </c>
      <c r="I1154" s="48" t="s">
        <v>1655</v>
      </c>
      <c r="J1154" s="48" t="s">
        <v>796</v>
      </c>
      <c r="K1154" s="48" t="s">
        <v>1655</v>
      </c>
      <c r="L1154" s="48" t="s">
        <v>1324</v>
      </c>
      <c r="M1154" s="32" t="s">
        <v>326</v>
      </c>
      <c r="N1154" s="91" t="s">
        <v>235</v>
      </c>
      <c r="O1154" s="32" t="s">
        <v>162</v>
      </c>
      <c r="P1154" s="49">
        <v>100</v>
      </c>
      <c r="Q1154" s="49">
        <v>137</v>
      </c>
      <c r="R1154" s="28">
        <f t="shared" si="150"/>
        <v>13700</v>
      </c>
      <c r="S1154" s="28">
        <f t="shared" si="152"/>
        <v>14659</v>
      </c>
      <c r="T1154" s="28">
        <f t="shared" si="155"/>
        <v>15685.130000000001</v>
      </c>
      <c r="U1154" s="32" t="s">
        <v>153</v>
      </c>
      <c r="V1154" s="32" t="s">
        <v>558</v>
      </c>
      <c r="W1154" s="95" t="s">
        <v>101</v>
      </c>
      <c r="X1154" s="33">
        <v>0</v>
      </c>
    </row>
    <row r="1155" spans="1:24" ht="36">
      <c r="A1155" s="26">
        <v>1171</v>
      </c>
      <c r="B1155" s="54" t="s">
        <v>321</v>
      </c>
      <c r="C1155" s="25">
        <v>256</v>
      </c>
      <c r="D1155" s="25" t="s">
        <v>35</v>
      </c>
      <c r="E1155" s="103" t="s">
        <v>35</v>
      </c>
      <c r="F1155" s="32" t="s">
        <v>212</v>
      </c>
      <c r="G1155" s="32" t="s">
        <v>218</v>
      </c>
      <c r="H1155" s="83" t="s">
        <v>183</v>
      </c>
      <c r="I1155" s="48" t="s">
        <v>1656</v>
      </c>
      <c r="J1155" s="48" t="s">
        <v>797</v>
      </c>
      <c r="K1155" s="48" t="s">
        <v>1656</v>
      </c>
      <c r="L1155" s="48" t="s">
        <v>797</v>
      </c>
      <c r="M1155" s="32" t="s">
        <v>326</v>
      </c>
      <c r="N1155" s="91" t="s">
        <v>235</v>
      </c>
      <c r="O1155" s="32" t="s">
        <v>162</v>
      </c>
      <c r="P1155" s="49">
        <v>130</v>
      </c>
      <c r="Q1155" s="49">
        <v>224</v>
      </c>
      <c r="R1155" s="28">
        <f t="shared" si="150"/>
        <v>29120</v>
      </c>
      <c r="S1155" s="28">
        <f t="shared" si="152"/>
        <v>31158.400000000001</v>
      </c>
      <c r="T1155" s="28">
        <f t="shared" si="155"/>
        <v>33339.488000000005</v>
      </c>
      <c r="U1155" s="32" t="s">
        <v>153</v>
      </c>
      <c r="V1155" s="32" t="s">
        <v>558</v>
      </c>
      <c r="W1155" s="95" t="s">
        <v>101</v>
      </c>
      <c r="X1155" s="33">
        <v>0</v>
      </c>
    </row>
    <row r="1156" spans="1:24" ht="24">
      <c r="A1156" s="26">
        <v>1172</v>
      </c>
      <c r="B1156" s="54" t="e">
        <f>#REF!</f>
        <v>#REF!</v>
      </c>
      <c r="C1156" s="25">
        <v>256</v>
      </c>
      <c r="D1156" s="25" t="s">
        <v>35</v>
      </c>
      <c r="E1156" s="103" t="s">
        <v>35</v>
      </c>
      <c r="F1156" s="32" t="s">
        <v>212</v>
      </c>
      <c r="G1156" s="32" t="s">
        <v>218</v>
      </c>
      <c r="H1156" s="83" t="s">
        <v>183</v>
      </c>
      <c r="I1156" s="48" t="s">
        <v>1657</v>
      </c>
      <c r="J1156" s="48" t="s">
        <v>798</v>
      </c>
      <c r="K1156" s="48" t="s">
        <v>1657</v>
      </c>
      <c r="L1156" s="48" t="s">
        <v>798</v>
      </c>
      <c r="M1156" s="32" t="s">
        <v>326</v>
      </c>
      <c r="N1156" s="91" t="s">
        <v>235</v>
      </c>
      <c r="O1156" s="32" t="s">
        <v>145</v>
      </c>
      <c r="P1156" s="49">
        <v>10</v>
      </c>
      <c r="Q1156" s="49">
        <v>245</v>
      </c>
      <c r="R1156" s="28">
        <f t="shared" si="150"/>
        <v>2450</v>
      </c>
      <c r="S1156" s="28">
        <f t="shared" si="152"/>
        <v>2621.5</v>
      </c>
      <c r="T1156" s="28">
        <f t="shared" si="155"/>
        <v>2805.0050000000001</v>
      </c>
      <c r="U1156" s="32" t="s">
        <v>153</v>
      </c>
      <c r="V1156" s="32" t="s">
        <v>558</v>
      </c>
      <c r="W1156" s="95" t="s">
        <v>101</v>
      </c>
      <c r="X1156" s="33">
        <v>0</v>
      </c>
    </row>
    <row r="1157" spans="1:24" ht="36">
      <c r="A1157" s="26">
        <v>1173</v>
      </c>
      <c r="B1157" s="54" t="str">
        <f t="shared" ref="B1157:B1164" si="156">B1079</f>
        <v>01 Закупки, не превышающие финансовый год</v>
      </c>
      <c r="C1157" s="25">
        <v>256</v>
      </c>
      <c r="D1157" s="25" t="s">
        <v>35</v>
      </c>
      <c r="E1157" s="103" t="s">
        <v>35</v>
      </c>
      <c r="F1157" s="32" t="s">
        <v>212</v>
      </c>
      <c r="G1157" s="32" t="s">
        <v>218</v>
      </c>
      <c r="H1157" s="83" t="s">
        <v>183</v>
      </c>
      <c r="I1157" s="48" t="s">
        <v>1658</v>
      </c>
      <c r="J1157" s="48" t="s">
        <v>799</v>
      </c>
      <c r="K1157" s="48" t="s">
        <v>1658</v>
      </c>
      <c r="L1157" s="48" t="s">
        <v>799</v>
      </c>
      <c r="M1157" s="32" t="s">
        <v>326</v>
      </c>
      <c r="N1157" s="91" t="s">
        <v>235</v>
      </c>
      <c r="O1157" s="32" t="s">
        <v>145</v>
      </c>
      <c r="P1157" s="49">
        <v>20</v>
      </c>
      <c r="Q1157" s="49">
        <v>90</v>
      </c>
      <c r="R1157" s="28">
        <f t="shared" si="150"/>
        <v>1800</v>
      </c>
      <c r="S1157" s="28">
        <f t="shared" si="152"/>
        <v>1926</v>
      </c>
      <c r="T1157" s="28">
        <f t="shared" si="155"/>
        <v>2060.8200000000002</v>
      </c>
      <c r="U1157" s="32" t="s">
        <v>153</v>
      </c>
      <c r="V1157" s="32" t="s">
        <v>558</v>
      </c>
      <c r="W1157" s="95" t="s">
        <v>101</v>
      </c>
      <c r="X1157" s="33">
        <v>0</v>
      </c>
    </row>
    <row r="1158" spans="1:24" ht="48">
      <c r="A1158" s="26">
        <v>1174</v>
      </c>
      <c r="B1158" s="54" t="str">
        <f t="shared" si="156"/>
        <v>01 Закупки, не превышающие финансовый год</v>
      </c>
      <c r="C1158" s="25">
        <v>256</v>
      </c>
      <c r="D1158" s="25" t="s">
        <v>35</v>
      </c>
      <c r="E1158" s="103" t="s">
        <v>35</v>
      </c>
      <c r="F1158" s="32" t="s">
        <v>212</v>
      </c>
      <c r="G1158" s="32" t="s">
        <v>218</v>
      </c>
      <c r="H1158" s="30" t="s">
        <v>280</v>
      </c>
      <c r="I1158" s="48" t="s">
        <v>1659</v>
      </c>
      <c r="J1158" s="48" t="s">
        <v>800</v>
      </c>
      <c r="K1158" s="48" t="s">
        <v>1659</v>
      </c>
      <c r="L1158" s="48" t="s">
        <v>800</v>
      </c>
      <c r="M1158" s="32" t="s">
        <v>326</v>
      </c>
      <c r="N1158" s="91" t="s">
        <v>235</v>
      </c>
      <c r="O1158" s="32" t="s">
        <v>145</v>
      </c>
      <c r="P1158" s="49">
        <v>60</v>
      </c>
      <c r="Q1158" s="49">
        <v>252</v>
      </c>
      <c r="R1158" s="28">
        <f t="shared" si="150"/>
        <v>15120</v>
      </c>
      <c r="S1158" s="28">
        <f t="shared" si="152"/>
        <v>16178.400000000001</v>
      </c>
      <c r="T1158" s="28">
        <f t="shared" si="155"/>
        <v>17310.888000000003</v>
      </c>
      <c r="U1158" s="32" t="s">
        <v>153</v>
      </c>
      <c r="V1158" s="32" t="s">
        <v>558</v>
      </c>
      <c r="W1158" s="95" t="s">
        <v>101</v>
      </c>
      <c r="X1158" s="33">
        <v>0</v>
      </c>
    </row>
    <row r="1159" spans="1:24" ht="36">
      <c r="A1159" s="26">
        <v>1175</v>
      </c>
      <c r="B1159" s="54" t="str">
        <f t="shared" si="156"/>
        <v>01 Закупки, не превышающие финансовый год</v>
      </c>
      <c r="C1159" s="25">
        <v>256</v>
      </c>
      <c r="D1159" s="25" t="s">
        <v>35</v>
      </c>
      <c r="E1159" s="103" t="s">
        <v>35</v>
      </c>
      <c r="F1159" s="32" t="s">
        <v>212</v>
      </c>
      <c r="G1159" s="32" t="s">
        <v>218</v>
      </c>
      <c r="H1159" s="30" t="s">
        <v>280</v>
      </c>
      <c r="I1159" s="48" t="s">
        <v>1660</v>
      </c>
      <c r="J1159" s="48" t="s">
        <v>801</v>
      </c>
      <c r="K1159" s="48" t="s">
        <v>1660</v>
      </c>
      <c r="L1159" s="48" t="s">
        <v>801</v>
      </c>
      <c r="M1159" s="32" t="s">
        <v>326</v>
      </c>
      <c r="N1159" s="91" t="s">
        <v>235</v>
      </c>
      <c r="O1159" s="32" t="s">
        <v>145</v>
      </c>
      <c r="P1159" s="49">
        <v>30</v>
      </c>
      <c r="Q1159" s="49">
        <v>180</v>
      </c>
      <c r="R1159" s="28">
        <f t="shared" si="150"/>
        <v>5400</v>
      </c>
      <c r="S1159" s="28">
        <f t="shared" si="152"/>
        <v>5778</v>
      </c>
      <c r="T1159" s="28">
        <f t="shared" si="155"/>
        <v>6182.46</v>
      </c>
      <c r="U1159" s="32" t="s">
        <v>153</v>
      </c>
      <c r="V1159" s="32" t="s">
        <v>558</v>
      </c>
      <c r="W1159" s="95" t="s">
        <v>101</v>
      </c>
      <c r="X1159" s="33">
        <v>0</v>
      </c>
    </row>
    <row r="1160" spans="1:24" ht="36">
      <c r="A1160" s="26">
        <v>1176</v>
      </c>
      <c r="B1160" s="54" t="str">
        <f t="shared" si="156"/>
        <v>01 Закупки, не превышающие финансовый год</v>
      </c>
      <c r="C1160" s="25">
        <v>256</v>
      </c>
      <c r="D1160" s="25" t="s">
        <v>35</v>
      </c>
      <c r="E1160" s="103" t="s">
        <v>35</v>
      </c>
      <c r="F1160" s="32" t="s">
        <v>212</v>
      </c>
      <c r="G1160" s="32" t="s">
        <v>218</v>
      </c>
      <c r="H1160" s="30" t="s">
        <v>232</v>
      </c>
      <c r="I1160" s="48" t="s">
        <v>1661</v>
      </c>
      <c r="J1160" s="48" t="s">
        <v>802</v>
      </c>
      <c r="K1160" s="48" t="s">
        <v>1661</v>
      </c>
      <c r="L1160" s="48" t="s">
        <v>802</v>
      </c>
      <c r="M1160" s="32" t="s">
        <v>326</v>
      </c>
      <c r="N1160" s="91" t="s">
        <v>235</v>
      </c>
      <c r="O1160" s="32" t="s">
        <v>145</v>
      </c>
      <c r="P1160" s="49">
        <v>5</v>
      </c>
      <c r="Q1160" s="49">
        <v>350</v>
      </c>
      <c r="R1160" s="28">
        <f t="shared" si="150"/>
        <v>1750</v>
      </c>
      <c r="S1160" s="28">
        <f t="shared" si="152"/>
        <v>1872.5</v>
      </c>
      <c r="T1160" s="28">
        <f t="shared" si="155"/>
        <v>2003.575</v>
      </c>
      <c r="U1160" s="32" t="s">
        <v>153</v>
      </c>
      <c r="V1160" s="32" t="s">
        <v>558</v>
      </c>
      <c r="W1160" s="95" t="s">
        <v>101</v>
      </c>
      <c r="X1160" s="33">
        <v>0</v>
      </c>
    </row>
    <row r="1161" spans="1:24" ht="36">
      <c r="A1161" s="26">
        <v>1177</v>
      </c>
      <c r="B1161" s="54" t="str">
        <f t="shared" si="156"/>
        <v>01 Закупки, не превышающие финансовый год</v>
      </c>
      <c r="C1161" s="25">
        <v>256</v>
      </c>
      <c r="D1161" s="25" t="s">
        <v>35</v>
      </c>
      <c r="E1161" s="103" t="s">
        <v>35</v>
      </c>
      <c r="F1161" s="32" t="s">
        <v>212</v>
      </c>
      <c r="G1161" s="32" t="s">
        <v>218</v>
      </c>
      <c r="H1161" s="75" t="s">
        <v>165</v>
      </c>
      <c r="I1161" s="48" t="s">
        <v>1662</v>
      </c>
      <c r="J1161" s="48" t="s">
        <v>803</v>
      </c>
      <c r="K1161" s="48" t="s">
        <v>1662</v>
      </c>
      <c r="L1161" s="48" t="s">
        <v>803</v>
      </c>
      <c r="M1161" s="32" t="s">
        <v>326</v>
      </c>
      <c r="N1161" s="91" t="s">
        <v>235</v>
      </c>
      <c r="O1161" s="32" t="s">
        <v>145</v>
      </c>
      <c r="P1161" s="49">
        <v>20</v>
      </c>
      <c r="Q1161" s="49">
        <v>196</v>
      </c>
      <c r="R1161" s="28">
        <f t="shared" si="150"/>
        <v>3920</v>
      </c>
      <c r="S1161" s="28">
        <f t="shared" si="152"/>
        <v>4194.4000000000005</v>
      </c>
      <c r="T1161" s="28">
        <f t="shared" si="155"/>
        <v>4488.0080000000007</v>
      </c>
      <c r="U1161" s="32" t="s">
        <v>153</v>
      </c>
      <c r="V1161" s="32" t="s">
        <v>558</v>
      </c>
      <c r="W1161" s="95" t="s">
        <v>101</v>
      </c>
      <c r="X1161" s="33">
        <v>0</v>
      </c>
    </row>
    <row r="1162" spans="1:24" ht="36">
      <c r="A1162" s="26">
        <v>1178</v>
      </c>
      <c r="B1162" s="54" t="str">
        <f t="shared" si="156"/>
        <v>01 Закупки, не превышающие финансовый год</v>
      </c>
      <c r="C1162" s="25">
        <v>256</v>
      </c>
      <c r="D1162" s="25" t="s">
        <v>35</v>
      </c>
      <c r="E1162" s="103" t="s">
        <v>35</v>
      </c>
      <c r="F1162" s="32" t="s">
        <v>212</v>
      </c>
      <c r="G1162" s="32" t="s">
        <v>218</v>
      </c>
      <c r="H1162" s="75" t="s">
        <v>367</v>
      </c>
      <c r="I1162" s="48" t="s">
        <v>1663</v>
      </c>
      <c r="J1162" s="48" t="s">
        <v>804</v>
      </c>
      <c r="K1162" s="48" t="s">
        <v>1663</v>
      </c>
      <c r="L1162" s="48" t="s">
        <v>804</v>
      </c>
      <c r="M1162" s="32" t="s">
        <v>326</v>
      </c>
      <c r="N1162" s="91" t="s">
        <v>235</v>
      </c>
      <c r="O1162" s="32" t="s">
        <v>145</v>
      </c>
      <c r="P1162" s="49">
        <v>10</v>
      </c>
      <c r="Q1162" s="49">
        <v>200</v>
      </c>
      <c r="R1162" s="28">
        <f t="shared" si="150"/>
        <v>2000</v>
      </c>
      <c r="S1162" s="28">
        <f t="shared" si="152"/>
        <v>2140</v>
      </c>
      <c r="T1162" s="28">
        <f t="shared" si="155"/>
        <v>2289.8000000000002</v>
      </c>
      <c r="U1162" s="32" t="s">
        <v>153</v>
      </c>
      <c r="V1162" s="32" t="s">
        <v>558</v>
      </c>
      <c r="W1162" s="95" t="s">
        <v>101</v>
      </c>
      <c r="X1162" s="33">
        <v>0</v>
      </c>
    </row>
    <row r="1163" spans="1:24" ht="36">
      <c r="A1163" s="26">
        <v>1179</v>
      </c>
      <c r="B1163" s="54" t="str">
        <f t="shared" si="156"/>
        <v>01 Закупки, не превышающие финансовый год</v>
      </c>
      <c r="C1163" s="25">
        <v>256</v>
      </c>
      <c r="D1163" s="25" t="s">
        <v>35</v>
      </c>
      <c r="E1163" s="103" t="s">
        <v>35</v>
      </c>
      <c r="F1163" s="32" t="s">
        <v>212</v>
      </c>
      <c r="G1163" s="32" t="s">
        <v>218</v>
      </c>
      <c r="H1163" s="77" t="s">
        <v>179</v>
      </c>
      <c r="I1163" s="48" t="s">
        <v>805</v>
      </c>
      <c r="J1163" s="48" t="s">
        <v>805</v>
      </c>
      <c r="K1163" s="48" t="s">
        <v>805</v>
      </c>
      <c r="L1163" s="48" t="s">
        <v>805</v>
      </c>
      <c r="M1163" s="32" t="s">
        <v>326</v>
      </c>
      <c r="N1163" s="91" t="s">
        <v>235</v>
      </c>
      <c r="O1163" s="32" t="s">
        <v>145</v>
      </c>
      <c r="P1163" s="49">
        <v>80</v>
      </c>
      <c r="Q1163" s="49">
        <v>360</v>
      </c>
      <c r="R1163" s="28">
        <f t="shared" si="150"/>
        <v>28800</v>
      </c>
      <c r="S1163" s="28">
        <f t="shared" si="152"/>
        <v>30816</v>
      </c>
      <c r="T1163" s="28">
        <f t="shared" si="155"/>
        <v>32973.120000000003</v>
      </c>
      <c r="U1163" s="32" t="s">
        <v>153</v>
      </c>
      <c r="V1163" s="32" t="s">
        <v>558</v>
      </c>
      <c r="W1163" s="95" t="s">
        <v>101</v>
      </c>
      <c r="X1163" s="33">
        <v>0</v>
      </c>
    </row>
    <row r="1164" spans="1:24" ht="36">
      <c r="A1164" s="26">
        <v>1180</v>
      </c>
      <c r="B1164" s="54" t="str">
        <f t="shared" si="156"/>
        <v>01 Закупки, не превышающие финансовый год</v>
      </c>
      <c r="C1164" s="25">
        <v>256</v>
      </c>
      <c r="D1164" s="25" t="s">
        <v>35</v>
      </c>
      <c r="E1164" s="103" t="s">
        <v>35</v>
      </c>
      <c r="F1164" s="32" t="s">
        <v>212</v>
      </c>
      <c r="G1164" s="32" t="s">
        <v>218</v>
      </c>
      <c r="H1164" s="77" t="s">
        <v>179</v>
      </c>
      <c r="I1164" s="48" t="s">
        <v>1664</v>
      </c>
      <c r="J1164" s="48" t="s">
        <v>806</v>
      </c>
      <c r="K1164" s="48" t="s">
        <v>1664</v>
      </c>
      <c r="L1164" s="48" t="s">
        <v>806</v>
      </c>
      <c r="M1164" s="32" t="s">
        <v>326</v>
      </c>
      <c r="N1164" s="91" t="s">
        <v>235</v>
      </c>
      <c r="O1164" s="32" t="s">
        <v>145</v>
      </c>
      <c r="P1164" s="49">
        <v>25</v>
      </c>
      <c r="Q1164" s="49">
        <v>360</v>
      </c>
      <c r="R1164" s="28">
        <f t="shared" si="150"/>
        <v>9000</v>
      </c>
      <c r="S1164" s="28">
        <f t="shared" si="152"/>
        <v>9630</v>
      </c>
      <c r="T1164" s="28">
        <f t="shared" si="155"/>
        <v>10304.1</v>
      </c>
      <c r="U1164" s="32" t="s">
        <v>153</v>
      </c>
      <c r="V1164" s="32" t="s">
        <v>558</v>
      </c>
      <c r="W1164" s="95" t="s">
        <v>101</v>
      </c>
      <c r="X1164" s="33">
        <v>0</v>
      </c>
    </row>
    <row r="1165" spans="1:24" ht="36">
      <c r="A1165" s="26">
        <v>1181</v>
      </c>
      <c r="B1165" s="54" t="s">
        <v>321</v>
      </c>
      <c r="C1165" s="25">
        <v>256</v>
      </c>
      <c r="D1165" s="25" t="s">
        <v>35</v>
      </c>
      <c r="E1165" s="103" t="s">
        <v>35</v>
      </c>
      <c r="F1165" s="32" t="s">
        <v>212</v>
      </c>
      <c r="G1165" s="32" t="s">
        <v>218</v>
      </c>
      <c r="H1165" s="77" t="s">
        <v>179</v>
      </c>
      <c r="I1165" s="48" t="s">
        <v>1665</v>
      </c>
      <c r="J1165" s="48" t="s">
        <v>807</v>
      </c>
      <c r="K1165" s="48" t="s">
        <v>1665</v>
      </c>
      <c r="L1165" s="48" t="s">
        <v>807</v>
      </c>
      <c r="M1165" s="32" t="s">
        <v>326</v>
      </c>
      <c r="N1165" s="91" t="s">
        <v>235</v>
      </c>
      <c r="O1165" s="32" t="s">
        <v>145</v>
      </c>
      <c r="P1165" s="49">
        <v>20</v>
      </c>
      <c r="Q1165" s="49">
        <v>365</v>
      </c>
      <c r="R1165" s="28">
        <f t="shared" si="150"/>
        <v>7300</v>
      </c>
      <c r="S1165" s="28">
        <f t="shared" si="152"/>
        <v>7811</v>
      </c>
      <c r="T1165" s="28">
        <f t="shared" si="155"/>
        <v>8357.77</v>
      </c>
      <c r="U1165" s="32" t="s">
        <v>153</v>
      </c>
      <c r="V1165" s="32" t="s">
        <v>558</v>
      </c>
      <c r="W1165" s="95" t="s">
        <v>101</v>
      </c>
      <c r="X1165" s="33">
        <v>0</v>
      </c>
    </row>
    <row r="1166" spans="1:24">
      <c r="A1166" s="26">
        <v>1182</v>
      </c>
      <c r="B1166" s="54"/>
      <c r="C1166" s="32"/>
      <c r="D1166" s="32"/>
      <c r="E1166" s="32"/>
      <c r="F1166" s="32"/>
      <c r="G1166" s="32"/>
      <c r="H1166" s="32"/>
      <c r="I1166" s="48"/>
      <c r="J1166" s="48"/>
      <c r="K1166" s="48"/>
      <c r="L1166" s="48"/>
      <c r="M1166" s="32"/>
      <c r="N1166" s="32"/>
      <c r="O1166" s="32"/>
      <c r="P1166" s="49"/>
      <c r="Q1166" s="49"/>
      <c r="R1166" s="28">
        <f>SUM(R1132:R1165)</f>
        <v>369891</v>
      </c>
      <c r="S1166" s="28"/>
      <c r="T1166" s="28"/>
      <c r="U1166" s="32"/>
      <c r="V1166" s="32"/>
      <c r="W1166" s="31"/>
      <c r="X1166" s="33"/>
    </row>
    <row r="1167" spans="1:24" ht="36">
      <c r="A1167" s="26">
        <v>1183</v>
      </c>
      <c r="B1167" s="54" t="str">
        <f>B1088</f>
        <v>01 Закупки, не превышающие финансовый год</v>
      </c>
      <c r="C1167" s="25">
        <v>256</v>
      </c>
      <c r="D1167" s="25" t="s">
        <v>35</v>
      </c>
      <c r="E1167" s="103" t="s">
        <v>35</v>
      </c>
      <c r="F1167" s="32" t="s">
        <v>212</v>
      </c>
      <c r="G1167" s="32" t="s">
        <v>218</v>
      </c>
      <c r="H1167" s="30" t="s">
        <v>280</v>
      </c>
      <c r="I1167" s="32" t="s">
        <v>1666</v>
      </c>
      <c r="J1167" s="32" t="s">
        <v>808</v>
      </c>
      <c r="K1167" s="32" t="s">
        <v>1666</v>
      </c>
      <c r="L1167" s="32" t="s">
        <v>808</v>
      </c>
      <c r="M1167" s="32" t="s">
        <v>326</v>
      </c>
      <c r="N1167" s="91" t="s">
        <v>235</v>
      </c>
      <c r="O1167" s="32" t="s">
        <v>315</v>
      </c>
      <c r="P1167" s="28">
        <v>30.8</v>
      </c>
      <c r="Q1167" s="28">
        <v>230</v>
      </c>
      <c r="R1167" s="28">
        <f t="shared" si="150"/>
        <v>7084</v>
      </c>
      <c r="S1167" s="28">
        <f>R1167*1.07</f>
        <v>7579.88</v>
      </c>
      <c r="T1167" s="28">
        <f>S1167*1.07</f>
        <v>8110.4716000000008</v>
      </c>
      <c r="U1167" s="32" t="s">
        <v>549</v>
      </c>
      <c r="V1167" s="32" t="s">
        <v>546</v>
      </c>
      <c r="W1167" s="95" t="s">
        <v>101</v>
      </c>
      <c r="X1167" s="33">
        <v>0</v>
      </c>
    </row>
    <row r="1168" spans="1:24">
      <c r="A1168" s="26">
        <v>1184</v>
      </c>
      <c r="B1168" s="54"/>
      <c r="C1168" s="32"/>
      <c r="D1168" s="32"/>
      <c r="E1168" s="32"/>
      <c r="F1168" s="32"/>
      <c r="G1168" s="32"/>
      <c r="H1168" s="32"/>
      <c r="I1168" s="33"/>
      <c r="J1168" s="33"/>
      <c r="K1168" s="33"/>
      <c r="L1168" s="33"/>
      <c r="M1168" s="32"/>
      <c r="N1168" s="32"/>
      <c r="O1168" s="32"/>
      <c r="P1168" s="28"/>
      <c r="Q1168" s="28"/>
      <c r="R1168" s="28">
        <f>R1167</f>
        <v>7084</v>
      </c>
      <c r="S1168" s="28"/>
      <c r="T1168" s="28"/>
      <c r="U1168" s="32"/>
      <c r="V1168" s="32"/>
      <c r="W1168" s="31"/>
      <c r="X1168" s="33"/>
    </row>
    <row r="1169" spans="1:24" ht="36">
      <c r="A1169" s="26">
        <v>1185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3" t="s">
        <v>35</v>
      </c>
      <c r="F1169" s="32" t="s">
        <v>212</v>
      </c>
      <c r="G1169" s="32" t="s">
        <v>218</v>
      </c>
      <c r="H1169" s="83" t="s">
        <v>183</v>
      </c>
      <c r="I1169" s="34" t="s">
        <v>1667</v>
      </c>
      <c r="J1169" s="34" t="s">
        <v>809</v>
      </c>
      <c r="K1169" s="34" t="s">
        <v>1667</v>
      </c>
      <c r="L1169" s="34" t="s">
        <v>809</v>
      </c>
      <c r="M1169" s="32" t="s">
        <v>326</v>
      </c>
      <c r="N1169" s="91" t="s">
        <v>235</v>
      </c>
      <c r="O1169" s="32" t="s">
        <v>145</v>
      </c>
      <c r="P1169" s="195">
        <v>7</v>
      </c>
      <c r="Q1169" s="195">
        <v>780</v>
      </c>
      <c r="R1169" s="28">
        <f t="shared" si="150"/>
        <v>5460</v>
      </c>
      <c r="S1169" s="28">
        <f>R1169*1.07</f>
        <v>5842.2000000000007</v>
      </c>
      <c r="T1169" s="28">
        <f>S1169*1.07</f>
        <v>6251.1540000000014</v>
      </c>
      <c r="U1169" s="32" t="s">
        <v>153</v>
      </c>
      <c r="V1169" s="32" t="s">
        <v>558</v>
      </c>
      <c r="W1169" s="95" t="s">
        <v>101</v>
      </c>
      <c r="X1169" s="33">
        <v>0</v>
      </c>
    </row>
    <row r="1170" spans="1:24" ht="36">
      <c r="A1170" s="26">
        <v>1186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3" t="s">
        <v>35</v>
      </c>
      <c r="F1170" s="32" t="s">
        <v>212</v>
      </c>
      <c r="G1170" s="32" t="s">
        <v>218</v>
      </c>
      <c r="H1170" s="83" t="s">
        <v>183</v>
      </c>
      <c r="I1170" s="34" t="s">
        <v>810</v>
      </c>
      <c r="J1170" s="34" t="s">
        <v>810</v>
      </c>
      <c r="K1170" s="34" t="s">
        <v>810</v>
      </c>
      <c r="L1170" s="34" t="s">
        <v>810</v>
      </c>
      <c r="M1170" s="32" t="s">
        <v>326</v>
      </c>
      <c r="N1170" s="91" t="s">
        <v>235</v>
      </c>
      <c r="O1170" s="32" t="s">
        <v>145</v>
      </c>
      <c r="P1170" s="195">
        <v>10</v>
      </c>
      <c r="Q1170" s="195">
        <v>275</v>
      </c>
      <c r="R1170" s="28">
        <f t="shared" si="150"/>
        <v>2750</v>
      </c>
      <c r="S1170" s="28">
        <f t="shared" ref="S1170:S1201" si="157">R1170*1.07</f>
        <v>2942.5</v>
      </c>
      <c r="T1170" s="28">
        <f t="shared" si="155"/>
        <v>3148.4750000000004</v>
      </c>
      <c r="U1170" s="32" t="s">
        <v>153</v>
      </c>
      <c r="V1170" s="32" t="s">
        <v>558</v>
      </c>
      <c r="W1170" s="95" t="s">
        <v>101</v>
      </c>
      <c r="X1170" s="33">
        <v>0</v>
      </c>
    </row>
    <row r="1171" spans="1:24" ht="36">
      <c r="A1171" s="26">
        <v>1187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3" t="s">
        <v>35</v>
      </c>
      <c r="F1171" s="32" t="s">
        <v>212</v>
      </c>
      <c r="G1171" s="32" t="s">
        <v>218</v>
      </c>
      <c r="H1171" s="83" t="s">
        <v>183</v>
      </c>
      <c r="I1171" s="34" t="s">
        <v>811</v>
      </c>
      <c r="J1171" s="34" t="s">
        <v>811</v>
      </c>
      <c r="K1171" s="34" t="s">
        <v>811</v>
      </c>
      <c r="L1171" s="34" t="s">
        <v>811</v>
      </c>
      <c r="M1171" s="32" t="s">
        <v>326</v>
      </c>
      <c r="N1171" s="91" t="s">
        <v>235</v>
      </c>
      <c r="O1171" s="32" t="s">
        <v>145</v>
      </c>
      <c r="P1171" s="195">
        <v>10</v>
      </c>
      <c r="Q1171" s="195">
        <v>225</v>
      </c>
      <c r="R1171" s="28">
        <f t="shared" si="150"/>
        <v>2250</v>
      </c>
      <c r="S1171" s="28">
        <f t="shared" si="157"/>
        <v>2407.5</v>
      </c>
      <c r="T1171" s="28">
        <f t="shared" si="155"/>
        <v>2576.0250000000001</v>
      </c>
      <c r="U1171" s="32" t="s">
        <v>153</v>
      </c>
      <c r="V1171" s="32" t="s">
        <v>558</v>
      </c>
      <c r="W1171" s="95" t="s">
        <v>101</v>
      </c>
      <c r="X1171" s="33">
        <v>0</v>
      </c>
    </row>
    <row r="1172" spans="1:24" ht="36">
      <c r="A1172" s="26">
        <v>1188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3" t="s">
        <v>35</v>
      </c>
      <c r="F1172" s="32" t="s">
        <v>212</v>
      </c>
      <c r="G1172" s="32" t="s">
        <v>218</v>
      </c>
      <c r="H1172" s="83" t="s">
        <v>183</v>
      </c>
      <c r="I1172" s="34" t="s">
        <v>812</v>
      </c>
      <c r="J1172" s="34" t="s">
        <v>812</v>
      </c>
      <c r="K1172" s="34" t="s">
        <v>812</v>
      </c>
      <c r="L1172" s="34" t="s">
        <v>812</v>
      </c>
      <c r="M1172" s="32" t="s">
        <v>326</v>
      </c>
      <c r="N1172" s="91" t="s">
        <v>235</v>
      </c>
      <c r="O1172" s="32" t="s">
        <v>145</v>
      </c>
      <c r="P1172" s="195">
        <v>10</v>
      </c>
      <c r="Q1172" s="195">
        <v>235</v>
      </c>
      <c r="R1172" s="28">
        <f t="shared" si="150"/>
        <v>2350</v>
      </c>
      <c r="S1172" s="28">
        <f t="shared" si="157"/>
        <v>2514.5</v>
      </c>
      <c r="T1172" s="28">
        <f t="shared" si="155"/>
        <v>2690.5150000000003</v>
      </c>
      <c r="U1172" s="32" t="s">
        <v>153</v>
      </c>
      <c r="V1172" s="32" t="s">
        <v>558</v>
      </c>
      <c r="W1172" s="95" t="s">
        <v>101</v>
      </c>
      <c r="X1172" s="33">
        <v>0</v>
      </c>
    </row>
    <row r="1173" spans="1:24" ht="36">
      <c r="A1173" s="26">
        <v>1189</v>
      </c>
      <c r="B1173" s="54" t="str">
        <f>B1093</f>
        <v>01 Закупки, не превышающие финансовый год</v>
      </c>
      <c r="C1173" s="25">
        <v>256</v>
      </c>
      <c r="D1173" s="25" t="s">
        <v>35</v>
      </c>
      <c r="E1173" s="103" t="s">
        <v>35</v>
      </c>
      <c r="F1173" s="32" t="s">
        <v>212</v>
      </c>
      <c r="G1173" s="32" t="s">
        <v>218</v>
      </c>
      <c r="H1173" s="83" t="s">
        <v>183</v>
      </c>
      <c r="I1173" s="34" t="s">
        <v>813</v>
      </c>
      <c r="J1173" s="34" t="s">
        <v>813</v>
      </c>
      <c r="K1173" s="34" t="s">
        <v>813</v>
      </c>
      <c r="L1173" s="34" t="s">
        <v>813</v>
      </c>
      <c r="M1173" s="32" t="s">
        <v>326</v>
      </c>
      <c r="N1173" s="91" t="s">
        <v>235</v>
      </c>
      <c r="O1173" s="32" t="s">
        <v>145</v>
      </c>
      <c r="P1173" s="195">
        <v>6</v>
      </c>
      <c r="Q1173" s="195">
        <v>520</v>
      </c>
      <c r="R1173" s="28">
        <f t="shared" si="150"/>
        <v>3120</v>
      </c>
      <c r="S1173" s="28">
        <f t="shared" si="157"/>
        <v>3338.4</v>
      </c>
      <c r="T1173" s="28">
        <f t="shared" si="155"/>
        <v>3572.0880000000002</v>
      </c>
      <c r="U1173" s="32" t="s">
        <v>153</v>
      </c>
      <c r="V1173" s="32" t="s">
        <v>558</v>
      </c>
      <c r="W1173" s="95" t="s">
        <v>101</v>
      </c>
      <c r="X1173" s="33">
        <v>0</v>
      </c>
    </row>
    <row r="1174" spans="1:24" ht="36">
      <c r="A1174" s="26">
        <v>1190</v>
      </c>
      <c r="B1174" s="54" t="s">
        <v>321</v>
      </c>
      <c r="C1174" s="25">
        <v>256</v>
      </c>
      <c r="D1174" s="25" t="s">
        <v>35</v>
      </c>
      <c r="E1174" s="103" t="s">
        <v>35</v>
      </c>
      <c r="F1174" s="32" t="s">
        <v>212</v>
      </c>
      <c r="G1174" s="32" t="s">
        <v>218</v>
      </c>
      <c r="H1174" s="83" t="s">
        <v>183</v>
      </c>
      <c r="I1174" s="34" t="s">
        <v>814</v>
      </c>
      <c r="J1174" s="34" t="s">
        <v>814</v>
      </c>
      <c r="K1174" s="34" t="s">
        <v>814</v>
      </c>
      <c r="L1174" s="34" t="s">
        <v>814</v>
      </c>
      <c r="M1174" s="32" t="s">
        <v>326</v>
      </c>
      <c r="N1174" s="91" t="s">
        <v>235</v>
      </c>
      <c r="O1174" s="32" t="s">
        <v>145</v>
      </c>
      <c r="P1174" s="195">
        <v>4</v>
      </c>
      <c r="Q1174" s="195">
        <v>170</v>
      </c>
      <c r="R1174" s="28">
        <f t="shared" si="150"/>
        <v>680</v>
      </c>
      <c r="S1174" s="28">
        <f t="shared" si="157"/>
        <v>727.6</v>
      </c>
      <c r="T1174" s="28">
        <f t="shared" si="155"/>
        <v>778.53200000000004</v>
      </c>
      <c r="U1174" s="32" t="s">
        <v>153</v>
      </c>
      <c r="V1174" s="32" t="s">
        <v>558</v>
      </c>
      <c r="W1174" s="95" t="s">
        <v>101</v>
      </c>
      <c r="X1174" s="33">
        <v>0</v>
      </c>
    </row>
    <row r="1175" spans="1:24" ht="36">
      <c r="A1175" s="26">
        <v>1191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3" t="s">
        <v>35</v>
      </c>
      <c r="F1175" s="32" t="s">
        <v>212</v>
      </c>
      <c r="G1175" s="32" t="s">
        <v>218</v>
      </c>
      <c r="H1175" s="83" t="s">
        <v>183</v>
      </c>
      <c r="I1175" s="34" t="s">
        <v>815</v>
      </c>
      <c r="J1175" s="34" t="s">
        <v>815</v>
      </c>
      <c r="K1175" s="34" t="s">
        <v>815</v>
      </c>
      <c r="L1175" s="34" t="s">
        <v>815</v>
      </c>
      <c r="M1175" s="32" t="s">
        <v>326</v>
      </c>
      <c r="N1175" s="91" t="s">
        <v>235</v>
      </c>
      <c r="O1175" s="32" t="s">
        <v>145</v>
      </c>
      <c r="P1175" s="195">
        <v>10</v>
      </c>
      <c r="Q1175" s="195">
        <v>340</v>
      </c>
      <c r="R1175" s="28">
        <f t="shared" si="150"/>
        <v>3400</v>
      </c>
      <c r="S1175" s="28">
        <f t="shared" si="157"/>
        <v>3638</v>
      </c>
      <c r="T1175" s="28">
        <f t="shared" si="155"/>
        <v>3892.6600000000003</v>
      </c>
      <c r="U1175" s="32" t="s">
        <v>153</v>
      </c>
      <c r="V1175" s="32" t="s">
        <v>558</v>
      </c>
      <c r="W1175" s="95" t="s">
        <v>101</v>
      </c>
      <c r="X1175" s="33">
        <v>0</v>
      </c>
    </row>
    <row r="1176" spans="1:24" ht="36">
      <c r="A1176" s="26">
        <v>1192</v>
      </c>
      <c r="B1176" s="54" t="str">
        <f>B1097</f>
        <v>01 Закупки, не превышающие финансовый год</v>
      </c>
      <c r="C1176" s="25">
        <v>256</v>
      </c>
      <c r="D1176" s="25" t="s">
        <v>35</v>
      </c>
      <c r="E1176" s="103" t="s">
        <v>35</v>
      </c>
      <c r="F1176" s="32" t="s">
        <v>212</v>
      </c>
      <c r="G1176" s="32" t="s">
        <v>218</v>
      </c>
      <c r="H1176" s="83" t="s">
        <v>183</v>
      </c>
      <c r="I1176" s="34" t="s">
        <v>816</v>
      </c>
      <c r="J1176" s="34" t="s">
        <v>816</v>
      </c>
      <c r="K1176" s="34" t="s">
        <v>816</v>
      </c>
      <c r="L1176" s="34" t="s">
        <v>816</v>
      </c>
      <c r="M1176" s="32" t="s">
        <v>326</v>
      </c>
      <c r="N1176" s="91" t="s">
        <v>235</v>
      </c>
      <c r="O1176" s="32" t="s">
        <v>145</v>
      </c>
      <c r="P1176" s="195">
        <v>16</v>
      </c>
      <c r="Q1176" s="195">
        <v>68</v>
      </c>
      <c r="R1176" s="28">
        <f t="shared" si="150"/>
        <v>1088</v>
      </c>
      <c r="S1176" s="28">
        <f t="shared" si="157"/>
        <v>1164.1600000000001</v>
      </c>
      <c r="T1176" s="28">
        <f t="shared" si="155"/>
        <v>1245.6512000000002</v>
      </c>
      <c r="U1176" s="32" t="s">
        <v>153</v>
      </c>
      <c r="V1176" s="32" t="s">
        <v>558</v>
      </c>
      <c r="W1176" s="95" t="s">
        <v>101</v>
      </c>
      <c r="X1176" s="33">
        <v>0</v>
      </c>
    </row>
    <row r="1177" spans="1:24" ht="36">
      <c r="A1177" s="26">
        <v>1193</v>
      </c>
      <c r="B1177" s="54" t="s">
        <v>321</v>
      </c>
      <c r="C1177" s="25">
        <v>256</v>
      </c>
      <c r="D1177" s="25" t="s">
        <v>35</v>
      </c>
      <c r="E1177" s="103" t="s">
        <v>35</v>
      </c>
      <c r="F1177" s="32" t="s">
        <v>212</v>
      </c>
      <c r="G1177" s="32" t="s">
        <v>218</v>
      </c>
      <c r="H1177" s="83" t="s">
        <v>183</v>
      </c>
      <c r="I1177" s="34" t="s">
        <v>817</v>
      </c>
      <c r="J1177" s="34" t="s">
        <v>817</v>
      </c>
      <c r="K1177" s="34" t="s">
        <v>817</v>
      </c>
      <c r="L1177" s="34" t="s">
        <v>817</v>
      </c>
      <c r="M1177" s="32" t="s">
        <v>326</v>
      </c>
      <c r="N1177" s="91" t="s">
        <v>235</v>
      </c>
      <c r="O1177" s="32" t="s">
        <v>145</v>
      </c>
      <c r="P1177" s="195">
        <v>16</v>
      </c>
      <c r="Q1177" s="195">
        <v>68</v>
      </c>
      <c r="R1177" s="28">
        <f t="shared" si="150"/>
        <v>1088</v>
      </c>
      <c r="S1177" s="28">
        <f t="shared" si="157"/>
        <v>1164.1600000000001</v>
      </c>
      <c r="T1177" s="28">
        <f t="shared" si="155"/>
        <v>1245.6512000000002</v>
      </c>
      <c r="U1177" s="32" t="s">
        <v>153</v>
      </c>
      <c r="V1177" s="32" t="s">
        <v>558</v>
      </c>
      <c r="W1177" s="95" t="s">
        <v>101</v>
      </c>
      <c r="X1177" s="33">
        <v>0</v>
      </c>
    </row>
    <row r="1178" spans="1:24" ht="36">
      <c r="A1178" s="26">
        <v>1194</v>
      </c>
      <c r="B1178" s="54" t="str">
        <f>B1100</f>
        <v>01 Закупки, не превышающие финансовый год</v>
      </c>
      <c r="C1178" s="25">
        <v>256</v>
      </c>
      <c r="D1178" s="25" t="s">
        <v>35</v>
      </c>
      <c r="E1178" s="103" t="s">
        <v>35</v>
      </c>
      <c r="F1178" s="32" t="s">
        <v>212</v>
      </c>
      <c r="G1178" s="32" t="s">
        <v>218</v>
      </c>
      <c r="H1178" s="83" t="s">
        <v>183</v>
      </c>
      <c r="I1178" s="34" t="s">
        <v>818</v>
      </c>
      <c r="J1178" s="34" t="s">
        <v>818</v>
      </c>
      <c r="K1178" s="34" t="s">
        <v>818</v>
      </c>
      <c r="L1178" s="34" t="s">
        <v>818</v>
      </c>
      <c r="M1178" s="32" t="s">
        <v>326</v>
      </c>
      <c r="N1178" s="91" t="s">
        <v>235</v>
      </c>
      <c r="O1178" s="32" t="s">
        <v>145</v>
      </c>
      <c r="P1178" s="195">
        <v>10</v>
      </c>
      <c r="Q1178" s="195">
        <v>133</v>
      </c>
      <c r="R1178" s="28">
        <f t="shared" si="150"/>
        <v>1330</v>
      </c>
      <c r="S1178" s="28">
        <f t="shared" si="157"/>
        <v>1423.1000000000001</v>
      </c>
      <c r="T1178" s="28">
        <f t="shared" si="155"/>
        <v>1522.7170000000003</v>
      </c>
      <c r="U1178" s="32" t="s">
        <v>153</v>
      </c>
      <c r="V1178" s="32" t="s">
        <v>558</v>
      </c>
      <c r="W1178" s="95" t="s">
        <v>101</v>
      </c>
      <c r="X1178" s="33">
        <v>0</v>
      </c>
    </row>
    <row r="1179" spans="1:24" ht="36">
      <c r="A1179" s="26">
        <v>1195</v>
      </c>
      <c r="B1179" s="54" t="str">
        <f t="shared" ref="B1179:B1189" si="158">B1105</f>
        <v>01 Закупки, не превышающие финансовый год</v>
      </c>
      <c r="C1179" s="25">
        <v>256</v>
      </c>
      <c r="D1179" s="25" t="s">
        <v>35</v>
      </c>
      <c r="E1179" s="103" t="s">
        <v>35</v>
      </c>
      <c r="F1179" s="32" t="s">
        <v>212</v>
      </c>
      <c r="G1179" s="32" t="s">
        <v>218</v>
      </c>
      <c r="H1179" s="83" t="s">
        <v>183</v>
      </c>
      <c r="I1179" s="34" t="s">
        <v>819</v>
      </c>
      <c r="J1179" s="34" t="s">
        <v>819</v>
      </c>
      <c r="K1179" s="34" t="s">
        <v>819</v>
      </c>
      <c r="L1179" s="34" t="s">
        <v>819</v>
      </c>
      <c r="M1179" s="32" t="s">
        <v>326</v>
      </c>
      <c r="N1179" s="91" t="s">
        <v>235</v>
      </c>
      <c r="O1179" s="32" t="s">
        <v>145</v>
      </c>
      <c r="P1179" s="195">
        <v>14</v>
      </c>
      <c r="Q1179" s="195">
        <v>420</v>
      </c>
      <c r="R1179" s="28">
        <f t="shared" si="150"/>
        <v>5880</v>
      </c>
      <c r="S1179" s="28">
        <f t="shared" si="157"/>
        <v>6291.6</v>
      </c>
      <c r="T1179" s="28">
        <f t="shared" si="155"/>
        <v>6732.0120000000006</v>
      </c>
      <c r="U1179" s="32" t="s">
        <v>153</v>
      </c>
      <c r="V1179" s="32" t="s">
        <v>558</v>
      </c>
      <c r="W1179" s="95" t="s">
        <v>101</v>
      </c>
      <c r="X1179" s="33">
        <v>0</v>
      </c>
    </row>
    <row r="1180" spans="1:24" ht="36">
      <c r="A1180" s="26">
        <v>1196</v>
      </c>
      <c r="B1180" s="54" t="str">
        <f t="shared" si="158"/>
        <v>01 Закупки, не превышающие финансовый год</v>
      </c>
      <c r="C1180" s="25">
        <v>256</v>
      </c>
      <c r="D1180" s="25" t="s">
        <v>35</v>
      </c>
      <c r="E1180" s="103" t="s">
        <v>35</v>
      </c>
      <c r="F1180" s="32" t="s">
        <v>212</v>
      </c>
      <c r="G1180" s="32" t="s">
        <v>218</v>
      </c>
      <c r="H1180" s="83" t="s">
        <v>183</v>
      </c>
      <c r="I1180" s="34" t="s">
        <v>820</v>
      </c>
      <c r="J1180" s="34" t="s">
        <v>820</v>
      </c>
      <c r="K1180" s="34" t="s">
        <v>820</v>
      </c>
      <c r="L1180" s="34" t="s">
        <v>820</v>
      </c>
      <c r="M1180" s="32" t="s">
        <v>326</v>
      </c>
      <c r="N1180" s="91" t="s">
        <v>235</v>
      </c>
      <c r="O1180" s="32" t="s">
        <v>145</v>
      </c>
      <c r="P1180" s="195">
        <v>6</v>
      </c>
      <c r="Q1180" s="195">
        <v>630</v>
      </c>
      <c r="R1180" s="28">
        <f t="shared" si="150"/>
        <v>3780</v>
      </c>
      <c r="S1180" s="28">
        <f t="shared" si="157"/>
        <v>4044.6000000000004</v>
      </c>
      <c r="T1180" s="28">
        <f t="shared" si="155"/>
        <v>4327.7220000000007</v>
      </c>
      <c r="U1180" s="32" t="s">
        <v>153</v>
      </c>
      <c r="V1180" s="32" t="s">
        <v>558</v>
      </c>
      <c r="W1180" s="95" t="s">
        <v>101</v>
      </c>
      <c r="X1180" s="33">
        <v>0</v>
      </c>
    </row>
    <row r="1181" spans="1:24" ht="96">
      <c r="A1181" s="26">
        <v>1197</v>
      </c>
      <c r="B1181" s="54" t="str">
        <f t="shared" si="158"/>
        <v>01 Закупки, не превышающие финансовый год</v>
      </c>
      <c r="C1181" s="25">
        <v>256</v>
      </c>
      <c r="D1181" s="25" t="s">
        <v>35</v>
      </c>
      <c r="E1181" s="103" t="s">
        <v>35</v>
      </c>
      <c r="F1181" s="32" t="s">
        <v>212</v>
      </c>
      <c r="G1181" s="32" t="s">
        <v>218</v>
      </c>
      <c r="H1181" s="77" t="s">
        <v>368</v>
      </c>
      <c r="I1181" s="34" t="s">
        <v>821</v>
      </c>
      <c r="J1181" s="34" t="s">
        <v>821</v>
      </c>
      <c r="K1181" s="34" t="s">
        <v>821</v>
      </c>
      <c r="L1181" s="34" t="s">
        <v>821</v>
      </c>
      <c r="M1181" s="32" t="s">
        <v>326</v>
      </c>
      <c r="N1181" s="91" t="s">
        <v>235</v>
      </c>
      <c r="O1181" s="32" t="s">
        <v>145</v>
      </c>
      <c r="P1181" s="195">
        <v>3</v>
      </c>
      <c r="Q1181" s="195">
        <v>8000</v>
      </c>
      <c r="R1181" s="28">
        <f t="shared" ref="R1181:R1223" si="159">P1181*Q1181</f>
        <v>24000</v>
      </c>
      <c r="S1181" s="28">
        <f t="shared" si="157"/>
        <v>25680</v>
      </c>
      <c r="T1181" s="28">
        <f t="shared" si="155"/>
        <v>27477.600000000002</v>
      </c>
      <c r="U1181" s="32" t="s">
        <v>549</v>
      </c>
      <c r="V1181" s="32" t="s">
        <v>546</v>
      </c>
      <c r="W1181" s="95" t="s">
        <v>101</v>
      </c>
      <c r="X1181" s="33">
        <v>0</v>
      </c>
    </row>
    <row r="1182" spans="1:24" ht="36">
      <c r="A1182" s="26">
        <v>1198</v>
      </c>
      <c r="B1182" s="54" t="str">
        <f t="shared" si="158"/>
        <v>01 Закупки, не превышающие финансовый год</v>
      </c>
      <c r="C1182" s="25">
        <v>256</v>
      </c>
      <c r="D1182" s="25" t="s">
        <v>35</v>
      </c>
      <c r="E1182" s="103" t="s">
        <v>35</v>
      </c>
      <c r="F1182" s="32" t="s">
        <v>212</v>
      </c>
      <c r="G1182" s="32" t="s">
        <v>218</v>
      </c>
      <c r="H1182" s="14" t="s">
        <v>397</v>
      </c>
      <c r="I1182" s="34" t="s">
        <v>822</v>
      </c>
      <c r="J1182" s="34" t="s">
        <v>822</v>
      </c>
      <c r="K1182" s="34" t="s">
        <v>822</v>
      </c>
      <c r="L1182" s="34" t="s">
        <v>822</v>
      </c>
      <c r="M1182" s="32" t="s">
        <v>326</v>
      </c>
      <c r="N1182" s="91" t="s">
        <v>235</v>
      </c>
      <c r="O1182" s="32" t="s">
        <v>145</v>
      </c>
      <c r="P1182" s="195">
        <v>10</v>
      </c>
      <c r="Q1182" s="195">
        <v>2700</v>
      </c>
      <c r="R1182" s="28">
        <f t="shared" si="159"/>
        <v>27000</v>
      </c>
      <c r="S1182" s="28">
        <f t="shared" si="157"/>
        <v>28890</v>
      </c>
      <c r="T1182" s="28">
        <f t="shared" si="155"/>
        <v>30912.300000000003</v>
      </c>
      <c r="U1182" s="32" t="s">
        <v>549</v>
      </c>
      <c r="V1182" s="32" t="s">
        <v>546</v>
      </c>
      <c r="W1182" s="95" t="s">
        <v>101</v>
      </c>
      <c r="X1182" s="33">
        <v>0</v>
      </c>
    </row>
    <row r="1183" spans="1:24" ht="36">
      <c r="A1183" s="26">
        <v>1199</v>
      </c>
      <c r="B1183" s="54" t="str">
        <f t="shared" si="158"/>
        <v>01 Закупки, не превышающие финансовый год</v>
      </c>
      <c r="C1183" s="25">
        <v>256</v>
      </c>
      <c r="D1183" s="25" t="s">
        <v>35</v>
      </c>
      <c r="E1183" s="103" t="s">
        <v>35</v>
      </c>
      <c r="F1183" s="32" t="s">
        <v>212</v>
      </c>
      <c r="G1183" s="32" t="s">
        <v>218</v>
      </c>
      <c r="H1183" s="14" t="s">
        <v>397</v>
      </c>
      <c r="I1183" s="34" t="s">
        <v>823</v>
      </c>
      <c r="J1183" s="34" t="s">
        <v>823</v>
      </c>
      <c r="K1183" s="34" t="s">
        <v>823</v>
      </c>
      <c r="L1183" s="34" t="s">
        <v>823</v>
      </c>
      <c r="M1183" s="32" t="s">
        <v>326</v>
      </c>
      <c r="N1183" s="91" t="s">
        <v>235</v>
      </c>
      <c r="O1183" s="32" t="s">
        <v>145</v>
      </c>
      <c r="P1183" s="195">
        <v>20</v>
      </c>
      <c r="Q1183" s="195">
        <v>1800</v>
      </c>
      <c r="R1183" s="28">
        <f t="shared" si="159"/>
        <v>36000</v>
      </c>
      <c r="S1183" s="28">
        <f t="shared" si="157"/>
        <v>38520</v>
      </c>
      <c r="T1183" s="28">
        <f t="shared" si="155"/>
        <v>41216.400000000001</v>
      </c>
      <c r="U1183" s="32" t="s">
        <v>549</v>
      </c>
      <c r="V1183" s="32" t="s">
        <v>546</v>
      </c>
      <c r="W1183" s="95" t="s">
        <v>101</v>
      </c>
      <c r="X1183" s="33">
        <v>0</v>
      </c>
    </row>
    <row r="1184" spans="1:24" ht="36">
      <c r="A1184" s="26">
        <v>1200</v>
      </c>
      <c r="B1184" s="54" t="str">
        <f t="shared" si="158"/>
        <v>01 Закупки, не превышающие финансовый год</v>
      </c>
      <c r="C1184" s="25">
        <v>256</v>
      </c>
      <c r="D1184" s="25" t="s">
        <v>35</v>
      </c>
      <c r="E1184" s="103" t="s">
        <v>35</v>
      </c>
      <c r="F1184" s="32" t="s">
        <v>212</v>
      </c>
      <c r="G1184" s="32" t="s">
        <v>218</v>
      </c>
      <c r="H1184" s="14" t="s">
        <v>397</v>
      </c>
      <c r="I1184" s="34" t="s">
        <v>824</v>
      </c>
      <c r="J1184" s="34" t="s">
        <v>824</v>
      </c>
      <c r="K1184" s="34" t="s">
        <v>824</v>
      </c>
      <c r="L1184" s="34" t="s">
        <v>824</v>
      </c>
      <c r="M1184" s="32" t="s">
        <v>326</v>
      </c>
      <c r="N1184" s="91" t="s">
        <v>235</v>
      </c>
      <c r="O1184" s="32" t="s">
        <v>145</v>
      </c>
      <c r="P1184" s="195">
        <v>10</v>
      </c>
      <c r="Q1184" s="195">
        <v>200</v>
      </c>
      <c r="R1184" s="28">
        <f t="shared" si="159"/>
        <v>2000</v>
      </c>
      <c r="S1184" s="28">
        <f t="shared" si="157"/>
        <v>2140</v>
      </c>
      <c r="T1184" s="28">
        <f t="shared" si="155"/>
        <v>2289.8000000000002</v>
      </c>
      <c r="U1184" s="32" t="s">
        <v>153</v>
      </c>
      <c r="V1184" s="32" t="s">
        <v>558</v>
      </c>
      <c r="W1184" s="95" t="s">
        <v>101</v>
      </c>
      <c r="X1184" s="33">
        <v>0</v>
      </c>
    </row>
    <row r="1185" spans="1:24" ht="36">
      <c r="A1185" s="26">
        <v>1201</v>
      </c>
      <c r="B1185" s="54" t="str">
        <f t="shared" si="158"/>
        <v>01 Закупки, не превышающие финансовый год</v>
      </c>
      <c r="C1185" s="25">
        <v>256</v>
      </c>
      <c r="D1185" s="25" t="s">
        <v>35</v>
      </c>
      <c r="E1185" s="103" t="s">
        <v>35</v>
      </c>
      <c r="F1185" s="32" t="s">
        <v>212</v>
      </c>
      <c r="G1185" s="32" t="s">
        <v>218</v>
      </c>
      <c r="H1185" s="14" t="s">
        <v>397</v>
      </c>
      <c r="I1185" s="34" t="s">
        <v>825</v>
      </c>
      <c r="J1185" s="34" t="s">
        <v>825</v>
      </c>
      <c r="K1185" s="34" t="s">
        <v>825</v>
      </c>
      <c r="L1185" s="34" t="s">
        <v>825</v>
      </c>
      <c r="M1185" s="32" t="s">
        <v>326</v>
      </c>
      <c r="N1185" s="91" t="s">
        <v>235</v>
      </c>
      <c r="O1185" s="32" t="s">
        <v>145</v>
      </c>
      <c r="P1185" s="195">
        <v>10</v>
      </c>
      <c r="Q1185" s="195">
        <v>340</v>
      </c>
      <c r="R1185" s="28">
        <f t="shared" si="159"/>
        <v>3400</v>
      </c>
      <c r="S1185" s="28">
        <f t="shared" si="157"/>
        <v>3638</v>
      </c>
      <c r="T1185" s="28">
        <f t="shared" si="155"/>
        <v>3892.6600000000003</v>
      </c>
      <c r="U1185" s="32" t="s">
        <v>153</v>
      </c>
      <c r="V1185" s="32" t="s">
        <v>558</v>
      </c>
      <c r="W1185" s="95" t="s">
        <v>101</v>
      </c>
      <c r="X1185" s="33">
        <v>0</v>
      </c>
    </row>
    <row r="1186" spans="1:24" ht="36">
      <c r="A1186" s="26">
        <v>1202</v>
      </c>
      <c r="B1186" s="54" t="str">
        <f t="shared" si="158"/>
        <v>01 Закупки, не превышающие финансовый год</v>
      </c>
      <c r="C1186" s="25">
        <v>256</v>
      </c>
      <c r="D1186" s="25" t="s">
        <v>35</v>
      </c>
      <c r="E1186" s="103" t="s">
        <v>35</v>
      </c>
      <c r="F1186" s="32" t="s">
        <v>212</v>
      </c>
      <c r="G1186" s="32" t="s">
        <v>218</v>
      </c>
      <c r="H1186" s="14" t="s">
        <v>397</v>
      </c>
      <c r="I1186" s="34" t="s">
        <v>826</v>
      </c>
      <c r="J1186" s="34" t="s">
        <v>826</v>
      </c>
      <c r="K1186" s="34" t="s">
        <v>826</v>
      </c>
      <c r="L1186" s="34" t="s">
        <v>826</v>
      </c>
      <c r="M1186" s="32" t="s">
        <v>326</v>
      </c>
      <c r="N1186" s="91" t="s">
        <v>235</v>
      </c>
      <c r="O1186" s="32" t="s">
        <v>145</v>
      </c>
      <c r="P1186" s="195">
        <v>6</v>
      </c>
      <c r="Q1186" s="195">
        <v>480</v>
      </c>
      <c r="R1186" s="28">
        <f t="shared" si="159"/>
        <v>2880</v>
      </c>
      <c r="S1186" s="28">
        <f t="shared" si="157"/>
        <v>3081.6000000000004</v>
      </c>
      <c r="T1186" s="28">
        <f t="shared" si="155"/>
        <v>3297.3120000000008</v>
      </c>
      <c r="U1186" s="32" t="s">
        <v>153</v>
      </c>
      <c r="V1186" s="32" t="s">
        <v>558</v>
      </c>
      <c r="W1186" s="95" t="s">
        <v>101</v>
      </c>
      <c r="X1186" s="33">
        <v>0</v>
      </c>
    </row>
    <row r="1187" spans="1:24" ht="36">
      <c r="A1187" s="26">
        <v>1203</v>
      </c>
      <c r="B1187" s="54" t="str">
        <f t="shared" si="158"/>
        <v>01 Закупки, не превышающие финансовый год</v>
      </c>
      <c r="C1187" s="25">
        <v>256</v>
      </c>
      <c r="D1187" s="25" t="s">
        <v>35</v>
      </c>
      <c r="E1187" s="103" t="s">
        <v>35</v>
      </c>
      <c r="F1187" s="32" t="s">
        <v>212</v>
      </c>
      <c r="G1187" s="32" t="s">
        <v>218</v>
      </c>
      <c r="H1187" s="14" t="s">
        <v>397</v>
      </c>
      <c r="I1187" s="34" t="s">
        <v>827</v>
      </c>
      <c r="J1187" s="34" t="s">
        <v>827</v>
      </c>
      <c r="K1187" s="34" t="s">
        <v>827</v>
      </c>
      <c r="L1187" s="34" t="s">
        <v>827</v>
      </c>
      <c r="M1187" s="32" t="s">
        <v>326</v>
      </c>
      <c r="N1187" s="91" t="s">
        <v>235</v>
      </c>
      <c r="O1187" s="32" t="s">
        <v>145</v>
      </c>
      <c r="P1187" s="195">
        <v>5</v>
      </c>
      <c r="Q1187" s="195">
        <v>6300</v>
      </c>
      <c r="R1187" s="28">
        <f t="shared" si="159"/>
        <v>31500</v>
      </c>
      <c r="S1187" s="28">
        <f t="shared" si="157"/>
        <v>33705</v>
      </c>
      <c r="T1187" s="28">
        <f t="shared" si="155"/>
        <v>36064.35</v>
      </c>
      <c r="U1187" s="32" t="s">
        <v>549</v>
      </c>
      <c r="V1187" s="32" t="s">
        <v>546</v>
      </c>
      <c r="W1187" s="95" t="s">
        <v>101</v>
      </c>
      <c r="X1187" s="33">
        <v>0</v>
      </c>
    </row>
    <row r="1188" spans="1:24" ht="24">
      <c r="A1188" s="26">
        <v>1204</v>
      </c>
      <c r="B1188" s="54" t="e">
        <f t="shared" si="158"/>
        <v>#REF!</v>
      </c>
      <c r="C1188" s="25">
        <v>256</v>
      </c>
      <c r="D1188" s="25" t="s">
        <v>35</v>
      </c>
      <c r="E1188" s="103" t="s">
        <v>35</v>
      </c>
      <c r="F1188" s="32" t="s">
        <v>212</v>
      </c>
      <c r="G1188" s="32" t="s">
        <v>218</v>
      </c>
      <c r="H1188" s="14" t="s">
        <v>397</v>
      </c>
      <c r="I1188" s="34" t="s">
        <v>828</v>
      </c>
      <c r="J1188" s="34" t="s">
        <v>828</v>
      </c>
      <c r="K1188" s="34" t="s">
        <v>828</v>
      </c>
      <c r="L1188" s="34" t="s">
        <v>828</v>
      </c>
      <c r="M1188" s="32" t="s">
        <v>326</v>
      </c>
      <c r="N1188" s="91" t="s">
        <v>235</v>
      </c>
      <c r="O1188" s="32" t="s">
        <v>145</v>
      </c>
      <c r="P1188" s="195">
        <v>4</v>
      </c>
      <c r="Q1188" s="195">
        <v>8500</v>
      </c>
      <c r="R1188" s="28">
        <f t="shared" si="159"/>
        <v>34000</v>
      </c>
      <c r="S1188" s="28">
        <f t="shared" si="157"/>
        <v>36380</v>
      </c>
      <c r="T1188" s="28">
        <f t="shared" si="155"/>
        <v>38926.600000000006</v>
      </c>
      <c r="U1188" s="32" t="s">
        <v>549</v>
      </c>
      <c r="V1188" s="32" t="s">
        <v>546</v>
      </c>
      <c r="W1188" s="95" t="s">
        <v>101</v>
      </c>
      <c r="X1188" s="33">
        <v>0</v>
      </c>
    </row>
    <row r="1189" spans="1:24" ht="24">
      <c r="A1189" s="26">
        <v>1205</v>
      </c>
      <c r="B1189" s="54" t="e">
        <f t="shared" si="158"/>
        <v>#REF!</v>
      </c>
      <c r="C1189" s="25">
        <v>256</v>
      </c>
      <c r="D1189" s="25" t="s">
        <v>35</v>
      </c>
      <c r="E1189" s="103" t="s">
        <v>35</v>
      </c>
      <c r="F1189" s="32" t="s">
        <v>212</v>
      </c>
      <c r="G1189" s="32" t="s">
        <v>218</v>
      </c>
      <c r="H1189" s="14" t="s">
        <v>397</v>
      </c>
      <c r="I1189" s="34" t="s">
        <v>829</v>
      </c>
      <c r="J1189" s="34" t="s">
        <v>829</v>
      </c>
      <c r="K1189" s="34" t="s">
        <v>829</v>
      </c>
      <c r="L1189" s="34" t="s">
        <v>829</v>
      </c>
      <c r="M1189" s="32" t="s">
        <v>326</v>
      </c>
      <c r="N1189" s="91" t="s">
        <v>235</v>
      </c>
      <c r="O1189" s="32" t="s">
        <v>145</v>
      </c>
      <c r="P1189" s="195">
        <v>2</v>
      </c>
      <c r="Q1189" s="195">
        <v>10500</v>
      </c>
      <c r="R1189" s="28">
        <f t="shared" si="159"/>
        <v>21000</v>
      </c>
      <c r="S1189" s="28">
        <f t="shared" si="157"/>
        <v>22470</v>
      </c>
      <c r="T1189" s="28">
        <f t="shared" si="155"/>
        <v>24042.9</v>
      </c>
      <c r="U1189" s="32" t="s">
        <v>549</v>
      </c>
      <c r="V1189" s="32" t="s">
        <v>546</v>
      </c>
      <c r="W1189" s="95" t="s">
        <v>101</v>
      </c>
      <c r="X1189" s="33">
        <v>0</v>
      </c>
    </row>
    <row r="1190" spans="1:24" ht="36">
      <c r="A1190" s="26">
        <v>1206</v>
      </c>
      <c r="B1190" s="54" t="str">
        <f>B1117</f>
        <v>01 Закупки, не превышающие финансовый год</v>
      </c>
      <c r="C1190" s="25">
        <v>256</v>
      </c>
      <c r="D1190" s="25" t="s">
        <v>35</v>
      </c>
      <c r="E1190" s="103" t="s">
        <v>35</v>
      </c>
      <c r="F1190" s="32" t="s">
        <v>212</v>
      </c>
      <c r="G1190" s="32" t="s">
        <v>218</v>
      </c>
      <c r="H1190" s="14" t="s">
        <v>397</v>
      </c>
      <c r="I1190" s="34" t="s">
        <v>830</v>
      </c>
      <c r="J1190" s="34" t="s">
        <v>830</v>
      </c>
      <c r="K1190" s="34" t="s">
        <v>830</v>
      </c>
      <c r="L1190" s="34" t="s">
        <v>830</v>
      </c>
      <c r="M1190" s="32" t="s">
        <v>326</v>
      </c>
      <c r="N1190" s="91" t="s">
        <v>235</v>
      </c>
      <c r="O1190" s="32" t="s">
        <v>162</v>
      </c>
      <c r="P1190" s="195">
        <v>30</v>
      </c>
      <c r="Q1190" s="195">
        <v>248</v>
      </c>
      <c r="R1190" s="28">
        <f t="shared" si="159"/>
        <v>7440</v>
      </c>
      <c r="S1190" s="28">
        <f t="shared" si="157"/>
        <v>7960.8</v>
      </c>
      <c r="T1190" s="28">
        <f t="shared" si="155"/>
        <v>8518.0560000000005</v>
      </c>
      <c r="U1190" s="32" t="s">
        <v>153</v>
      </c>
      <c r="V1190" s="32" t="s">
        <v>558</v>
      </c>
      <c r="W1190" s="95" t="s">
        <v>101</v>
      </c>
      <c r="X1190" s="33">
        <v>0</v>
      </c>
    </row>
    <row r="1191" spans="1:24" ht="36">
      <c r="A1191" s="26">
        <v>1207</v>
      </c>
      <c r="B1191" s="54" t="s">
        <v>321</v>
      </c>
      <c r="C1191" s="25">
        <v>256</v>
      </c>
      <c r="D1191" s="25" t="s">
        <v>35</v>
      </c>
      <c r="E1191" s="103" t="s">
        <v>35</v>
      </c>
      <c r="F1191" s="32" t="s">
        <v>212</v>
      </c>
      <c r="G1191" s="32" t="s">
        <v>218</v>
      </c>
      <c r="H1191" s="14" t="s">
        <v>397</v>
      </c>
      <c r="I1191" s="34" t="s">
        <v>831</v>
      </c>
      <c r="J1191" s="34" t="s">
        <v>831</v>
      </c>
      <c r="K1191" s="34" t="s">
        <v>831</v>
      </c>
      <c r="L1191" s="34" t="s">
        <v>831</v>
      </c>
      <c r="M1191" s="32" t="s">
        <v>326</v>
      </c>
      <c r="N1191" s="91" t="s">
        <v>235</v>
      </c>
      <c r="O1191" s="32" t="s">
        <v>145</v>
      </c>
      <c r="P1191" s="195">
        <v>10</v>
      </c>
      <c r="Q1191" s="195">
        <v>100</v>
      </c>
      <c r="R1191" s="28">
        <f t="shared" si="159"/>
        <v>1000</v>
      </c>
      <c r="S1191" s="28">
        <f t="shared" si="157"/>
        <v>1070</v>
      </c>
      <c r="T1191" s="28">
        <f t="shared" si="155"/>
        <v>1144.9000000000001</v>
      </c>
      <c r="U1191" s="32" t="s">
        <v>153</v>
      </c>
      <c r="V1191" s="32" t="s">
        <v>558</v>
      </c>
      <c r="W1191" s="95" t="s">
        <v>101</v>
      </c>
      <c r="X1191" s="33">
        <v>0</v>
      </c>
    </row>
    <row r="1192" spans="1:24" ht="36">
      <c r="A1192" s="26">
        <v>1208</v>
      </c>
      <c r="B1192" s="54" t="str">
        <f t="shared" ref="B1192:B1203" si="160">B1119</f>
        <v>01 Закупки, не превышающие финансовый год</v>
      </c>
      <c r="C1192" s="25">
        <v>256</v>
      </c>
      <c r="D1192" s="25" t="s">
        <v>35</v>
      </c>
      <c r="E1192" s="103" t="s">
        <v>35</v>
      </c>
      <c r="F1192" s="32" t="s">
        <v>212</v>
      </c>
      <c r="G1192" s="32" t="s">
        <v>218</v>
      </c>
      <c r="H1192" s="14" t="s">
        <v>397</v>
      </c>
      <c r="I1192" s="34" t="s">
        <v>832</v>
      </c>
      <c r="J1192" s="34" t="s">
        <v>832</v>
      </c>
      <c r="K1192" s="34" t="s">
        <v>832</v>
      </c>
      <c r="L1192" s="34" t="s">
        <v>832</v>
      </c>
      <c r="M1192" s="32" t="s">
        <v>326</v>
      </c>
      <c r="N1192" s="91" t="s">
        <v>235</v>
      </c>
      <c r="O1192" s="32" t="s">
        <v>145</v>
      </c>
      <c r="P1192" s="195">
        <v>10</v>
      </c>
      <c r="Q1192" s="195">
        <v>90</v>
      </c>
      <c r="R1192" s="28">
        <f t="shared" si="159"/>
        <v>900</v>
      </c>
      <c r="S1192" s="28">
        <f t="shared" si="157"/>
        <v>963</v>
      </c>
      <c r="T1192" s="28">
        <f t="shared" si="155"/>
        <v>1030.4100000000001</v>
      </c>
      <c r="U1192" s="32" t="s">
        <v>153</v>
      </c>
      <c r="V1192" s="32" t="s">
        <v>558</v>
      </c>
      <c r="W1192" s="95" t="s">
        <v>101</v>
      </c>
      <c r="X1192" s="33">
        <v>0</v>
      </c>
    </row>
    <row r="1193" spans="1:24" ht="36">
      <c r="A1193" s="26">
        <v>1209</v>
      </c>
      <c r="B1193" s="54" t="str">
        <f t="shared" si="160"/>
        <v>01 Закупки, не превышающие финансовый год</v>
      </c>
      <c r="C1193" s="25">
        <v>256</v>
      </c>
      <c r="D1193" s="25" t="s">
        <v>35</v>
      </c>
      <c r="E1193" s="103" t="s">
        <v>35</v>
      </c>
      <c r="F1193" s="32" t="s">
        <v>212</v>
      </c>
      <c r="G1193" s="32" t="s">
        <v>218</v>
      </c>
      <c r="H1193" s="14" t="s">
        <v>397</v>
      </c>
      <c r="I1193" s="34" t="s">
        <v>833</v>
      </c>
      <c r="J1193" s="34" t="s">
        <v>833</v>
      </c>
      <c r="K1193" s="34" t="s">
        <v>833</v>
      </c>
      <c r="L1193" s="34" t="s">
        <v>833</v>
      </c>
      <c r="M1193" s="32" t="s">
        <v>326</v>
      </c>
      <c r="N1193" s="91" t="s">
        <v>235</v>
      </c>
      <c r="O1193" s="32" t="s">
        <v>145</v>
      </c>
      <c r="P1193" s="195">
        <v>10</v>
      </c>
      <c r="Q1193" s="195">
        <v>120</v>
      </c>
      <c r="R1193" s="28">
        <f t="shared" si="159"/>
        <v>1200</v>
      </c>
      <c r="S1193" s="28">
        <f t="shared" si="157"/>
        <v>1284</v>
      </c>
      <c r="T1193" s="28">
        <f t="shared" si="155"/>
        <v>1373.88</v>
      </c>
      <c r="U1193" s="32" t="s">
        <v>153</v>
      </c>
      <c r="V1193" s="32" t="s">
        <v>558</v>
      </c>
      <c r="W1193" s="95" t="s">
        <v>101</v>
      </c>
      <c r="X1193" s="33">
        <v>0</v>
      </c>
    </row>
    <row r="1194" spans="1:24" ht="36">
      <c r="A1194" s="26">
        <v>1210</v>
      </c>
      <c r="B1194" s="54" t="str">
        <f t="shared" si="160"/>
        <v>01 Закупки, не превышающие финансовый год</v>
      </c>
      <c r="C1194" s="25">
        <v>256</v>
      </c>
      <c r="D1194" s="25" t="s">
        <v>35</v>
      </c>
      <c r="E1194" s="103" t="s">
        <v>35</v>
      </c>
      <c r="F1194" s="32" t="s">
        <v>212</v>
      </c>
      <c r="G1194" s="32" t="s">
        <v>218</v>
      </c>
      <c r="H1194" s="14" t="s">
        <v>397</v>
      </c>
      <c r="I1194" s="34" t="s">
        <v>834</v>
      </c>
      <c r="J1194" s="34" t="s">
        <v>834</v>
      </c>
      <c r="K1194" s="34" t="s">
        <v>834</v>
      </c>
      <c r="L1194" s="34" t="s">
        <v>834</v>
      </c>
      <c r="M1194" s="32" t="s">
        <v>326</v>
      </c>
      <c r="N1194" s="91" t="s">
        <v>235</v>
      </c>
      <c r="O1194" s="32" t="s">
        <v>145</v>
      </c>
      <c r="P1194" s="195">
        <v>10</v>
      </c>
      <c r="Q1194" s="195">
        <v>120</v>
      </c>
      <c r="R1194" s="28">
        <f t="shared" si="159"/>
        <v>1200</v>
      </c>
      <c r="S1194" s="28">
        <f t="shared" si="157"/>
        <v>1284</v>
      </c>
      <c r="T1194" s="28">
        <f t="shared" si="155"/>
        <v>1373.88</v>
      </c>
      <c r="U1194" s="32" t="s">
        <v>153</v>
      </c>
      <c r="V1194" s="32" t="s">
        <v>558</v>
      </c>
      <c r="W1194" s="95" t="s">
        <v>101</v>
      </c>
      <c r="X1194" s="33">
        <v>0</v>
      </c>
    </row>
    <row r="1195" spans="1:24" ht="36">
      <c r="A1195" s="26">
        <v>1211</v>
      </c>
      <c r="B1195" s="54" t="str">
        <f t="shared" si="160"/>
        <v>01 Закупки, не превышающие финансовый год</v>
      </c>
      <c r="C1195" s="25">
        <v>256</v>
      </c>
      <c r="D1195" s="25" t="s">
        <v>35</v>
      </c>
      <c r="E1195" s="103" t="s">
        <v>35</v>
      </c>
      <c r="F1195" s="32" t="s">
        <v>212</v>
      </c>
      <c r="G1195" s="32" t="s">
        <v>218</v>
      </c>
      <c r="H1195" s="14" t="s">
        <v>397</v>
      </c>
      <c r="I1195" s="34" t="s">
        <v>835</v>
      </c>
      <c r="J1195" s="34" t="s">
        <v>835</v>
      </c>
      <c r="K1195" s="34" t="s">
        <v>835</v>
      </c>
      <c r="L1195" s="34" t="s">
        <v>835</v>
      </c>
      <c r="M1195" s="32" t="s">
        <v>326</v>
      </c>
      <c r="N1195" s="91" t="s">
        <v>235</v>
      </c>
      <c r="O1195" s="32" t="s">
        <v>145</v>
      </c>
      <c r="P1195" s="195">
        <v>20</v>
      </c>
      <c r="Q1195" s="195">
        <v>187</v>
      </c>
      <c r="R1195" s="28">
        <f t="shared" si="159"/>
        <v>3740</v>
      </c>
      <c r="S1195" s="28">
        <f t="shared" si="157"/>
        <v>4001.8</v>
      </c>
      <c r="T1195" s="28">
        <f t="shared" si="155"/>
        <v>4281.9260000000004</v>
      </c>
      <c r="U1195" s="32" t="s">
        <v>549</v>
      </c>
      <c r="V1195" s="32" t="s">
        <v>546</v>
      </c>
      <c r="W1195" s="95" t="s">
        <v>101</v>
      </c>
      <c r="X1195" s="33">
        <v>0</v>
      </c>
    </row>
    <row r="1196" spans="1:24" ht="36">
      <c r="A1196" s="26">
        <v>1212</v>
      </c>
      <c r="B1196" s="54" t="str">
        <f t="shared" si="160"/>
        <v>01 Закупки, не превышающие финансовый год</v>
      </c>
      <c r="C1196" s="25">
        <v>256</v>
      </c>
      <c r="D1196" s="25" t="s">
        <v>35</v>
      </c>
      <c r="E1196" s="103" t="s">
        <v>35</v>
      </c>
      <c r="F1196" s="32" t="s">
        <v>212</v>
      </c>
      <c r="G1196" s="32" t="s">
        <v>218</v>
      </c>
      <c r="H1196" s="14" t="s">
        <v>397</v>
      </c>
      <c r="I1196" s="34" t="s">
        <v>836</v>
      </c>
      <c r="J1196" s="34" t="s">
        <v>836</v>
      </c>
      <c r="K1196" s="34" t="s">
        <v>836</v>
      </c>
      <c r="L1196" s="34" t="s">
        <v>836</v>
      </c>
      <c r="M1196" s="32" t="s">
        <v>326</v>
      </c>
      <c r="N1196" s="91" t="s">
        <v>235</v>
      </c>
      <c r="O1196" s="32" t="s">
        <v>145</v>
      </c>
      <c r="P1196" s="195">
        <v>10</v>
      </c>
      <c r="Q1196" s="195">
        <v>264</v>
      </c>
      <c r="R1196" s="28">
        <f t="shared" si="159"/>
        <v>2640</v>
      </c>
      <c r="S1196" s="28">
        <f t="shared" si="157"/>
        <v>2824.8</v>
      </c>
      <c r="T1196" s="28">
        <f t="shared" si="155"/>
        <v>3022.5360000000005</v>
      </c>
      <c r="U1196" s="32" t="s">
        <v>549</v>
      </c>
      <c r="V1196" s="32" t="s">
        <v>546</v>
      </c>
      <c r="W1196" s="95" t="s">
        <v>101</v>
      </c>
      <c r="X1196" s="33">
        <v>0</v>
      </c>
    </row>
    <row r="1197" spans="1:24" ht="24">
      <c r="A1197" s="26">
        <v>1213</v>
      </c>
      <c r="B1197" s="54" t="e">
        <f t="shared" si="160"/>
        <v>#REF!</v>
      </c>
      <c r="C1197" s="25">
        <v>256</v>
      </c>
      <c r="D1197" s="25" t="s">
        <v>35</v>
      </c>
      <c r="E1197" s="103" t="s">
        <v>35</v>
      </c>
      <c r="F1197" s="32" t="s">
        <v>212</v>
      </c>
      <c r="G1197" s="32" t="s">
        <v>218</v>
      </c>
      <c r="H1197" s="14" t="s">
        <v>397</v>
      </c>
      <c r="I1197" s="34" t="s">
        <v>837</v>
      </c>
      <c r="J1197" s="34" t="s">
        <v>837</v>
      </c>
      <c r="K1197" s="34" t="s">
        <v>837</v>
      </c>
      <c r="L1197" s="34" t="s">
        <v>837</v>
      </c>
      <c r="M1197" s="32" t="s">
        <v>326</v>
      </c>
      <c r="N1197" s="91" t="s">
        <v>235</v>
      </c>
      <c r="O1197" s="32" t="s">
        <v>145</v>
      </c>
      <c r="P1197" s="195">
        <v>15</v>
      </c>
      <c r="Q1197" s="195">
        <v>589</v>
      </c>
      <c r="R1197" s="28">
        <f t="shared" si="159"/>
        <v>8835</v>
      </c>
      <c r="S1197" s="28">
        <f t="shared" si="157"/>
        <v>9453.4500000000007</v>
      </c>
      <c r="T1197" s="28">
        <f t="shared" si="155"/>
        <v>10115.191500000001</v>
      </c>
      <c r="U1197" s="32" t="s">
        <v>549</v>
      </c>
      <c r="V1197" s="32" t="s">
        <v>546</v>
      </c>
      <c r="W1197" s="95" t="s">
        <v>101</v>
      </c>
      <c r="X1197" s="33">
        <v>0</v>
      </c>
    </row>
    <row r="1198" spans="1:24" ht="36">
      <c r="A1198" s="26">
        <v>1214</v>
      </c>
      <c r="B1198" s="54" t="str">
        <f t="shared" si="160"/>
        <v>01 Закупки, не превышающие финансовый год</v>
      </c>
      <c r="C1198" s="25">
        <v>256</v>
      </c>
      <c r="D1198" s="25" t="s">
        <v>35</v>
      </c>
      <c r="E1198" s="103" t="s">
        <v>35</v>
      </c>
      <c r="F1198" s="32" t="s">
        <v>212</v>
      </c>
      <c r="G1198" s="32" t="s">
        <v>218</v>
      </c>
      <c r="H1198" s="14" t="s">
        <v>397</v>
      </c>
      <c r="I1198" s="34" t="s">
        <v>838</v>
      </c>
      <c r="J1198" s="34" t="s">
        <v>838</v>
      </c>
      <c r="K1198" s="34" t="s">
        <v>838</v>
      </c>
      <c r="L1198" s="34" t="s">
        <v>838</v>
      </c>
      <c r="M1198" s="32" t="s">
        <v>326</v>
      </c>
      <c r="N1198" s="91" t="s">
        <v>235</v>
      </c>
      <c r="O1198" s="32" t="s">
        <v>162</v>
      </c>
      <c r="P1198" s="195">
        <v>50</v>
      </c>
      <c r="Q1198" s="195">
        <v>99</v>
      </c>
      <c r="R1198" s="28">
        <f t="shared" si="159"/>
        <v>4950</v>
      </c>
      <c r="S1198" s="28">
        <f t="shared" si="157"/>
        <v>5296.5</v>
      </c>
      <c r="T1198" s="28">
        <f t="shared" si="155"/>
        <v>5667.2550000000001</v>
      </c>
      <c r="U1198" s="32" t="s">
        <v>549</v>
      </c>
      <c r="V1198" s="32" t="s">
        <v>546</v>
      </c>
      <c r="W1198" s="95" t="s">
        <v>101</v>
      </c>
      <c r="X1198" s="33">
        <v>0</v>
      </c>
    </row>
    <row r="1199" spans="1:24" ht="36">
      <c r="A1199" s="26">
        <v>1215</v>
      </c>
      <c r="B1199" s="54" t="str">
        <f t="shared" si="160"/>
        <v>01 Закупки, не превышающие финансовый год</v>
      </c>
      <c r="C1199" s="25">
        <v>256</v>
      </c>
      <c r="D1199" s="25" t="s">
        <v>35</v>
      </c>
      <c r="E1199" s="103" t="s">
        <v>35</v>
      </c>
      <c r="F1199" s="32" t="s">
        <v>212</v>
      </c>
      <c r="G1199" s="32" t="s">
        <v>218</v>
      </c>
      <c r="H1199" s="14" t="s">
        <v>397</v>
      </c>
      <c r="I1199" s="34" t="s">
        <v>839</v>
      </c>
      <c r="J1199" s="34" t="s">
        <v>839</v>
      </c>
      <c r="K1199" s="34" t="s">
        <v>839</v>
      </c>
      <c r="L1199" s="34" t="s">
        <v>839</v>
      </c>
      <c r="M1199" s="32" t="s">
        <v>326</v>
      </c>
      <c r="N1199" s="91" t="s">
        <v>235</v>
      </c>
      <c r="O1199" s="32" t="s">
        <v>145</v>
      </c>
      <c r="P1199" s="195">
        <v>20</v>
      </c>
      <c r="Q1199" s="195">
        <v>64</v>
      </c>
      <c r="R1199" s="28">
        <f t="shared" si="159"/>
        <v>1280</v>
      </c>
      <c r="S1199" s="28">
        <f t="shared" si="157"/>
        <v>1369.6000000000001</v>
      </c>
      <c r="T1199" s="28">
        <f t="shared" si="155"/>
        <v>1465.4720000000002</v>
      </c>
      <c r="U1199" s="32" t="s">
        <v>153</v>
      </c>
      <c r="V1199" s="32" t="s">
        <v>558</v>
      </c>
      <c r="W1199" s="95" t="s">
        <v>101</v>
      </c>
      <c r="X1199" s="33">
        <v>0</v>
      </c>
    </row>
    <row r="1200" spans="1:24" ht="36">
      <c r="A1200" s="26">
        <v>1216</v>
      </c>
      <c r="B1200" s="74" t="str">
        <f t="shared" si="160"/>
        <v>01 Закупки, не превышающие финансовый год</v>
      </c>
      <c r="C1200" s="25">
        <v>256</v>
      </c>
      <c r="D1200" s="25" t="s">
        <v>35</v>
      </c>
      <c r="E1200" s="103" t="s">
        <v>35</v>
      </c>
      <c r="F1200" s="42" t="s">
        <v>212</v>
      </c>
      <c r="G1200" s="42" t="s">
        <v>218</v>
      </c>
      <c r="H1200" s="14" t="s">
        <v>397</v>
      </c>
      <c r="I1200" s="34" t="s">
        <v>840</v>
      </c>
      <c r="J1200" s="34" t="s">
        <v>840</v>
      </c>
      <c r="K1200" s="34" t="s">
        <v>840</v>
      </c>
      <c r="L1200" s="34" t="s">
        <v>840</v>
      </c>
      <c r="M1200" s="32" t="s">
        <v>326</v>
      </c>
      <c r="N1200" s="91" t="s">
        <v>235</v>
      </c>
      <c r="O1200" s="32" t="s">
        <v>145</v>
      </c>
      <c r="P1200" s="195">
        <v>20</v>
      </c>
      <c r="Q1200" s="195">
        <v>94</v>
      </c>
      <c r="R1200" s="28">
        <f t="shared" si="159"/>
        <v>1880</v>
      </c>
      <c r="S1200" s="28">
        <f t="shared" si="157"/>
        <v>2011.6000000000001</v>
      </c>
      <c r="T1200" s="28">
        <f t="shared" si="155"/>
        <v>2152.4120000000003</v>
      </c>
      <c r="U1200" s="32" t="s">
        <v>153</v>
      </c>
      <c r="V1200" s="32" t="s">
        <v>558</v>
      </c>
      <c r="W1200" s="95" t="s">
        <v>101</v>
      </c>
      <c r="X1200" s="33">
        <v>0</v>
      </c>
    </row>
    <row r="1201" spans="1:24" ht="36">
      <c r="A1201" s="26">
        <v>1217</v>
      </c>
      <c r="B1201" s="54" t="str">
        <f t="shared" si="160"/>
        <v>01 Закупки, не превышающие финансовый год</v>
      </c>
      <c r="C1201" s="25">
        <v>256</v>
      </c>
      <c r="D1201" s="25" t="s">
        <v>35</v>
      </c>
      <c r="E1201" s="103" t="s">
        <v>35</v>
      </c>
      <c r="F1201" s="32" t="s">
        <v>212</v>
      </c>
      <c r="G1201" s="32" t="s">
        <v>218</v>
      </c>
      <c r="H1201" s="14" t="s">
        <v>397</v>
      </c>
      <c r="I1201" s="34" t="s">
        <v>841</v>
      </c>
      <c r="J1201" s="34" t="s">
        <v>841</v>
      </c>
      <c r="K1201" s="34" t="s">
        <v>841</v>
      </c>
      <c r="L1201" s="34" t="s">
        <v>841</v>
      </c>
      <c r="M1201" s="32" t="s">
        <v>326</v>
      </c>
      <c r="N1201" s="91" t="s">
        <v>235</v>
      </c>
      <c r="O1201" s="32" t="s">
        <v>162</v>
      </c>
      <c r="P1201" s="195">
        <v>100</v>
      </c>
      <c r="Q1201" s="195">
        <v>375</v>
      </c>
      <c r="R1201" s="28">
        <f t="shared" si="159"/>
        <v>37500</v>
      </c>
      <c r="S1201" s="28">
        <f t="shared" si="157"/>
        <v>40125</v>
      </c>
      <c r="T1201" s="28">
        <f t="shared" si="155"/>
        <v>42933.75</v>
      </c>
      <c r="U1201" s="32" t="s">
        <v>549</v>
      </c>
      <c r="V1201" s="32" t="s">
        <v>546</v>
      </c>
      <c r="W1201" s="95" t="s">
        <v>101</v>
      </c>
      <c r="X1201" s="33">
        <v>0</v>
      </c>
    </row>
    <row r="1202" spans="1:24" ht="36">
      <c r="A1202" s="26">
        <v>1218</v>
      </c>
      <c r="B1202" s="54" t="str">
        <f t="shared" si="160"/>
        <v>01 Закупки, не превышающие финансовый год</v>
      </c>
      <c r="C1202" s="25">
        <v>256</v>
      </c>
      <c r="D1202" s="25" t="s">
        <v>35</v>
      </c>
      <c r="E1202" s="103" t="s">
        <v>35</v>
      </c>
      <c r="F1202" s="32" t="s">
        <v>212</v>
      </c>
      <c r="G1202" s="32" t="s">
        <v>218</v>
      </c>
      <c r="H1202" s="14" t="s">
        <v>397</v>
      </c>
      <c r="I1202" s="34" t="s">
        <v>842</v>
      </c>
      <c r="J1202" s="34" t="s">
        <v>842</v>
      </c>
      <c r="K1202" s="34" t="s">
        <v>842</v>
      </c>
      <c r="L1202" s="34" t="s">
        <v>842</v>
      </c>
      <c r="M1202" s="32" t="s">
        <v>326</v>
      </c>
      <c r="N1202" s="91" t="s">
        <v>235</v>
      </c>
      <c r="O1202" s="32" t="s">
        <v>145</v>
      </c>
      <c r="P1202" s="195">
        <v>6</v>
      </c>
      <c r="Q1202" s="195">
        <v>1425</v>
      </c>
      <c r="R1202" s="28">
        <f t="shared" si="159"/>
        <v>8550</v>
      </c>
      <c r="S1202" s="28">
        <f t="shared" ref="S1202:S1223" si="161">R1202*1.07</f>
        <v>9148.5</v>
      </c>
      <c r="T1202" s="28">
        <f t="shared" si="155"/>
        <v>9788.8950000000004</v>
      </c>
      <c r="U1202" s="32" t="s">
        <v>153</v>
      </c>
      <c r="V1202" s="32" t="s">
        <v>558</v>
      </c>
      <c r="W1202" s="95" t="s">
        <v>101</v>
      </c>
      <c r="X1202" s="33">
        <v>0</v>
      </c>
    </row>
    <row r="1203" spans="1:24" ht="36">
      <c r="A1203" s="26">
        <v>1219</v>
      </c>
      <c r="B1203" s="54" t="str">
        <f t="shared" si="160"/>
        <v>01 Закупки, не превышающие финансовый год</v>
      </c>
      <c r="C1203" s="25">
        <v>256</v>
      </c>
      <c r="D1203" s="25" t="s">
        <v>35</v>
      </c>
      <c r="E1203" s="103" t="s">
        <v>35</v>
      </c>
      <c r="F1203" s="32" t="s">
        <v>212</v>
      </c>
      <c r="G1203" s="32" t="s">
        <v>218</v>
      </c>
      <c r="H1203" s="14" t="s">
        <v>397</v>
      </c>
      <c r="I1203" s="34" t="s">
        <v>843</v>
      </c>
      <c r="J1203" s="34" t="s">
        <v>843</v>
      </c>
      <c r="K1203" s="34" t="s">
        <v>843</v>
      </c>
      <c r="L1203" s="34" t="s">
        <v>843</v>
      </c>
      <c r="M1203" s="32" t="s">
        <v>326</v>
      </c>
      <c r="N1203" s="91" t="s">
        <v>235</v>
      </c>
      <c r="O1203" s="32" t="s">
        <v>145</v>
      </c>
      <c r="P1203" s="195">
        <v>6</v>
      </c>
      <c r="Q1203" s="195">
        <v>370</v>
      </c>
      <c r="R1203" s="28">
        <f t="shared" si="159"/>
        <v>2220</v>
      </c>
      <c r="S1203" s="28">
        <f t="shared" si="161"/>
        <v>2375.4</v>
      </c>
      <c r="T1203" s="28">
        <f t="shared" si="155"/>
        <v>2541.6780000000003</v>
      </c>
      <c r="U1203" s="32" t="s">
        <v>153</v>
      </c>
      <c r="V1203" s="32" t="s">
        <v>558</v>
      </c>
      <c r="W1203" s="95" t="s">
        <v>101</v>
      </c>
      <c r="X1203" s="33">
        <v>0</v>
      </c>
    </row>
    <row r="1204" spans="1:24" ht="36">
      <c r="A1204" s="26">
        <v>1220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3" t="s">
        <v>35</v>
      </c>
      <c r="F1204" s="32" t="s">
        <v>212</v>
      </c>
      <c r="G1204" s="32" t="s">
        <v>218</v>
      </c>
      <c r="H1204" s="14" t="s">
        <v>397</v>
      </c>
      <c r="I1204" s="34" t="s">
        <v>844</v>
      </c>
      <c r="J1204" s="34" t="s">
        <v>844</v>
      </c>
      <c r="K1204" s="34" t="s">
        <v>844</v>
      </c>
      <c r="L1204" s="34" t="s">
        <v>844</v>
      </c>
      <c r="M1204" s="32" t="s">
        <v>326</v>
      </c>
      <c r="N1204" s="91" t="s">
        <v>235</v>
      </c>
      <c r="O1204" s="32" t="s">
        <v>145</v>
      </c>
      <c r="P1204" s="195">
        <v>6</v>
      </c>
      <c r="Q1204" s="195">
        <v>575</v>
      </c>
      <c r="R1204" s="28">
        <f t="shared" si="159"/>
        <v>3450</v>
      </c>
      <c r="S1204" s="28">
        <f t="shared" si="161"/>
        <v>3691.5</v>
      </c>
      <c r="T1204" s="28">
        <f t="shared" si="155"/>
        <v>3949.9050000000002</v>
      </c>
      <c r="U1204" s="32" t="s">
        <v>153</v>
      </c>
      <c r="V1204" s="32" t="s">
        <v>558</v>
      </c>
      <c r="W1204" s="95" t="s">
        <v>101</v>
      </c>
      <c r="X1204" s="33">
        <v>0</v>
      </c>
    </row>
    <row r="1205" spans="1:24" ht="48">
      <c r="A1205" s="26">
        <v>1221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3" t="s">
        <v>35</v>
      </c>
      <c r="F1205" s="32" t="s">
        <v>212</v>
      </c>
      <c r="G1205" s="32" t="s">
        <v>218</v>
      </c>
      <c r="H1205" s="14" t="s">
        <v>397</v>
      </c>
      <c r="I1205" s="34" t="s">
        <v>845</v>
      </c>
      <c r="J1205" s="34" t="s">
        <v>845</v>
      </c>
      <c r="K1205" s="34" t="s">
        <v>845</v>
      </c>
      <c r="L1205" s="34" t="s">
        <v>845</v>
      </c>
      <c r="M1205" s="32" t="s">
        <v>326</v>
      </c>
      <c r="N1205" s="91" t="s">
        <v>235</v>
      </c>
      <c r="O1205" s="32" t="s">
        <v>145</v>
      </c>
      <c r="P1205" s="195">
        <v>6</v>
      </c>
      <c r="Q1205" s="195">
        <v>850</v>
      </c>
      <c r="R1205" s="28">
        <f t="shared" si="159"/>
        <v>5100</v>
      </c>
      <c r="S1205" s="28">
        <f t="shared" si="161"/>
        <v>5457</v>
      </c>
      <c r="T1205" s="28">
        <f t="shared" si="155"/>
        <v>5838.9900000000007</v>
      </c>
      <c r="U1205" s="32" t="s">
        <v>153</v>
      </c>
      <c r="V1205" s="32" t="s">
        <v>558</v>
      </c>
      <c r="W1205" s="95" t="s">
        <v>101</v>
      </c>
      <c r="X1205" s="33">
        <v>0</v>
      </c>
    </row>
    <row r="1206" spans="1:24" ht="36">
      <c r="A1206" s="26">
        <v>1222</v>
      </c>
      <c r="B1206" s="54" t="str">
        <f>B1134</f>
        <v>01 Закупки, не превышающие финансовый год</v>
      </c>
      <c r="C1206" s="25">
        <v>256</v>
      </c>
      <c r="D1206" s="25" t="s">
        <v>35</v>
      </c>
      <c r="E1206" s="103" t="s">
        <v>35</v>
      </c>
      <c r="F1206" s="32" t="s">
        <v>212</v>
      </c>
      <c r="G1206" s="32" t="s">
        <v>218</v>
      </c>
      <c r="H1206" s="14" t="s">
        <v>397</v>
      </c>
      <c r="I1206" s="34" t="s">
        <v>846</v>
      </c>
      <c r="J1206" s="34" t="s">
        <v>846</v>
      </c>
      <c r="K1206" s="34" t="s">
        <v>846</v>
      </c>
      <c r="L1206" s="34" t="s">
        <v>846</v>
      </c>
      <c r="M1206" s="32" t="s">
        <v>326</v>
      </c>
      <c r="N1206" s="91" t="s">
        <v>235</v>
      </c>
      <c r="O1206" s="32" t="s">
        <v>145</v>
      </c>
      <c r="P1206" s="195">
        <v>6</v>
      </c>
      <c r="Q1206" s="195">
        <v>14000</v>
      </c>
      <c r="R1206" s="28">
        <f t="shared" si="159"/>
        <v>84000</v>
      </c>
      <c r="S1206" s="28">
        <f t="shared" si="161"/>
        <v>89880</v>
      </c>
      <c r="T1206" s="28">
        <f t="shared" si="155"/>
        <v>96171.6</v>
      </c>
      <c r="U1206" s="32" t="s">
        <v>549</v>
      </c>
      <c r="V1206" s="32" t="s">
        <v>546</v>
      </c>
      <c r="W1206" s="95" t="s">
        <v>101</v>
      </c>
      <c r="X1206" s="33">
        <v>0</v>
      </c>
    </row>
    <row r="1207" spans="1:24" ht="36">
      <c r="A1207" s="26">
        <v>1223</v>
      </c>
      <c r="B1207" s="54" t="str">
        <f>B1136</f>
        <v>01 Закупки, не превышающие финансовый год</v>
      </c>
      <c r="C1207" s="25">
        <v>256</v>
      </c>
      <c r="D1207" s="25" t="s">
        <v>35</v>
      </c>
      <c r="E1207" s="103" t="s">
        <v>35</v>
      </c>
      <c r="F1207" s="32" t="s">
        <v>212</v>
      </c>
      <c r="G1207" s="32" t="s">
        <v>218</v>
      </c>
      <c r="H1207" s="14" t="s">
        <v>397</v>
      </c>
      <c r="I1207" s="34" t="s">
        <v>847</v>
      </c>
      <c r="J1207" s="34" t="s">
        <v>847</v>
      </c>
      <c r="K1207" s="34" t="s">
        <v>847</v>
      </c>
      <c r="L1207" s="34" t="s">
        <v>847</v>
      </c>
      <c r="M1207" s="32" t="s">
        <v>326</v>
      </c>
      <c r="N1207" s="91" t="s">
        <v>235</v>
      </c>
      <c r="O1207" s="32" t="s">
        <v>315</v>
      </c>
      <c r="P1207" s="196">
        <v>25</v>
      </c>
      <c r="Q1207" s="196">
        <v>625</v>
      </c>
      <c r="R1207" s="28">
        <f t="shared" si="159"/>
        <v>15625</v>
      </c>
      <c r="S1207" s="28">
        <f t="shared" si="161"/>
        <v>16718.75</v>
      </c>
      <c r="T1207" s="28">
        <f t="shared" si="155"/>
        <v>17889.0625</v>
      </c>
      <c r="U1207" s="32" t="s">
        <v>153</v>
      </c>
      <c r="V1207" s="32" t="s">
        <v>558</v>
      </c>
      <c r="W1207" s="95" t="s">
        <v>101</v>
      </c>
      <c r="X1207" s="33">
        <v>0</v>
      </c>
    </row>
    <row r="1208" spans="1:24" ht="36">
      <c r="A1208" s="26">
        <v>1224</v>
      </c>
      <c r="B1208" s="54" t="str">
        <f t="shared" ref="B1208:B1213" si="162">B1138</f>
        <v>01 Закупки, не превышающие финансовый год</v>
      </c>
      <c r="C1208" s="25">
        <v>256</v>
      </c>
      <c r="D1208" s="25" t="s">
        <v>35</v>
      </c>
      <c r="E1208" s="103" t="s">
        <v>35</v>
      </c>
      <c r="F1208" s="32" t="s">
        <v>212</v>
      </c>
      <c r="G1208" s="32" t="s">
        <v>218</v>
      </c>
      <c r="H1208" s="14" t="s">
        <v>397</v>
      </c>
      <c r="I1208" s="34" t="s">
        <v>851</v>
      </c>
      <c r="J1208" s="34" t="s">
        <v>851</v>
      </c>
      <c r="K1208" s="34" t="s">
        <v>851</v>
      </c>
      <c r="L1208" s="34" t="s">
        <v>851</v>
      </c>
      <c r="M1208" s="32" t="s">
        <v>326</v>
      </c>
      <c r="N1208" s="91" t="s">
        <v>235</v>
      </c>
      <c r="O1208" s="32" t="s">
        <v>162</v>
      </c>
      <c r="P1208" s="196">
        <v>20</v>
      </c>
      <c r="Q1208" s="196">
        <v>108</v>
      </c>
      <c r="R1208" s="28">
        <f t="shared" si="159"/>
        <v>2160</v>
      </c>
      <c r="S1208" s="28">
        <f t="shared" si="161"/>
        <v>2311.2000000000003</v>
      </c>
      <c r="T1208" s="28">
        <f t="shared" ref="T1208:T1229" si="163">S1208*1.07</f>
        <v>2472.9840000000004</v>
      </c>
      <c r="U1208" s="32" t="s">
        <v>153</v>
      </c>
      <c r="V1208" s="32" t="s">
        <v>558</v>
      </c>
      <c r="W1208" s="95" t="s">
        <v>101</v>
      </c>
      <c r="X1208" s="33">
        <v>0</v>
      </c>
    </row>
    <row r="1209" spans="1:24" ht="36">
      <c r="A1209" s="26">
        <v>1225</v>
      </c>
      <c r="B1209" s="54" t="str">
        <f t="shared" si="162"/>
        <v>01 Закупки, не превышающие финансовый год</v>
      </c>
      <c r="C1209" s="25">
        <v>256</v>
      </c>
      <c r="D1209" s="25" t="s">
        <v>35</v>
      </c>
      <c r="E1209" s="103" t="s">
        <v>35</v>
      </c>
      <c r="F1209" s="32" t="s">
        <v>212</v>
      </c>
      <c r="G1209" s="32" t="s">
        <v>218</v>
      </c>
      <c r="H1209" s="14" t="s">
        <v>397</v>
      </c>
      <c r="I1209" s="34" t="s">
        <v>852</v>
      </c>
      <c r="J1209" s="34" t="s">
        <v>852</v>
      </c>
      <c r="K1209" s="34" t="s">
        <v>852</v>
      </c>
      <c r="L1209" s="34" t="s">
        <v>852</v>
      </c>
      <c r="M1209" s="32" t="s">
        <v>326</v>
      </c>
      <c r="N1209" s="91" t="s">
        <v>235</v>
      </c>
      <c r="O1209" s="32" t="s">
        <v>162</v>
      </c>
      <c r="P1209" s="196">
        <v>20</v>
      </c>
      <c r="Q1209" s="196">
        <v>160</v>
      </c>
      <c r="R1209" s="28">
        <f t="shared" si="159"/>
        <v>3200</v>
      </c>
      <c r="S1209" s="28">
        <f t="shared" si="161"/>
        <v>3424</v>
      </c>
      <c r="T1209" s="28">
        <f t="shared" si="163"/>
        <v>3663.6800000000003</v>
      </c>
      <c r="U1209" s="32" t="s">
        <v>153</v>
      </c>
      <c r="V1209" s="32" t="s">
        <v>558</v>
      </c>
      <c r="W1209" s="95" t="s">
        <v>101</v>
      </c>
      <c r="X1209" s="33">
        <v>0</v>
      </c>
    </row>
    <row r="1210" spans="1:24" ht="36">
      <c r="A1210" s="26">
        <v>1226</v>
      </c>
      <c r="B1210" s="54" t="str">
        <f t="shared" si="162"/>
        <v>01 Закупки, не превышающие финансовый год</v>
      </c>
      <c r="C1210" s="25">
        <v>256</v>
      </c>
      <c r="D1210" s="25" t="s">
        <v>35</v>
      </c>
      <c r="E1210" s="103" t="s">
        <v>35</v>
      </c>
      <c r="F1210" s="32" t="s">
        <v>212</v>
      </c>
      <c r="G1210" s="32" t="s">
        <v>218</v>
      </c>
      <c r="H1210" s="14" t="s">
        <v>397</v>
      </c>
      <c r="I1210" s="34" t="s">
        <v>853</v>
      </c>
      <c r="J1210" s="34" t="s">
        <v>853</v>
      </c>
      <c r="K1210" s="34" t="s">
        <v>853</v>
      </c>
      <c r="L1210" s="34" t="s">
        <v>853</v>
      </c>
      <c r="M1210" s="32" t="s">
        <v>326</v>
      </c>
      <c r="N1210" s="91" t="s">
        <v>235</v>
      </c>
      <c r="O1210" s="32" t="s">
        <v>145</v>
      </c>
      <c r="P1210" s="196">
        <v>10</v>
      </c>
      <c r="Q1210" s="196">
        <v>300</v>
      </c>
      <c r="R1210" s="28">
        <f t="shared" si="159"/>
        <v>3000</v>
      </c>
      <c r="S1210" s="28">
        <f t="shared" si="161"/>
        <v>3210</v>
      </c>
      <c r="T1210" s="28">
        <f t="shared" si="163"/>
        <v>3434.7000000000003</v>
      </c>
      <c r="U1210" s="32" t="s">
        <v>153</v>
      </c>
      <c r="V1210" s="32" t="s">
        <v>558</v>
      </c>
      <c r="W1210" s="95" t="s">
        <v>101</v>
      </c>
      <c r="X1210" s="33">
        <v>0</v>
      </c>
    </row>
    <row r="1211" spans="1:24" ht="36">
      <c r="A1211" s="26">
        <v>1227</v>
      </c>
      <c r="B1211" s="54" t="str">
        <f t="shared" si="162"/>
        <v>01 Закупки, не превышающие финансовый год</v>
      </c>
      <c r="C1211" s="25">
        <v>256</v>
      </c>
      <c r="D1211" s="25" t="s">
        <v>35</v>
      </c>
      <c r="E1211" s="103" t="s">
        <v>35</v>
      </c>
      <c r="F1211" s="32" t="s">
        <v>212</v>
      </c>
      <c r="G1211" s="32" t="s">
        <v>218</v>
      </c>
      <c r="H1211" s="14" t="s">
        <v>397</v>
      </c>
      <c r="I1211" s="34" t="s">
        <v>854</v>
      </c>
      <c r="J1211" s="34" t="s">
        <v>854</v>
      </c>
      <c r="K1211" s="34" t="s">
        <v>854</v>
      </c>
      <c r="L1211" s="34" t="s">
        <v>854</v>
      </c>
      <c r="M1211" s="32" t="s">
        <v>326</v>
      </c>
      <c r="N1211" s="91" t="s">
        <v>235</v>
      </c>
      <c r="O1211" s="32" t="s">
        <v>145</v>
      </c>
      <c r="P1211" s="196">
        <v>10</v>
      </c>
      <c r="Q1211" s="196">
        <v>420</v>
      </c>
      <c r="R1211" s="28">
        <f t="shared" si="159"/>
        <v>4200</v>
      </c>
      <c r="S1211" s="28">
        <f t="shared" si="161"/>
        <v>4494</v>
      </c>
      <c r="T1211" s="28">
        <f t="shared" si="163"/>
        <v>4808.58</v>
      </c>
      <c r="U1211" s="32" t="s">
        <v>153</v>
      </c>
      <c r="V1211" s="32" t="s">
        <v>558</v>
      </c>
      <c r="W1211" s="95" t="s">
        <v>101</v>
      </c>
      <c r="X1211" s="33">
        <v>0</v>
      </c>
    </row>
    <row r="1212" spans="1:24" ht="36">
      <c r="A1212" s="26">
        <v>1228</v>
      </c>
      <c r="B1212" s="54" t="str">
        <f t="shared" si="162"/>
        <v>01 Закупки, не превышающие финансовый год</v>
      </c>
      <c r="C1212" s="25">
        <v>256</v>
      </c>
      <c r="D1212" s="25" t="s">
        <v>35</v>
      </c>
      <c r="E1212" s="103" t="s">
        <v>35</v>
      </c>
      <c r="F1212" s="32" t="s">
        <v>212</v>
      </c>
      <c r="G1212" s="32" t="s">
        <v>218</v>
      </c>
      <c r="H1212" s="14" t="s">
        <v>397</v>
      </c>
      <c r="I1212" s="34" t="s">
        <v>855</v>
      </c>
      <c r="J1212" s="34" t="s">
        <v>855</v>
      </c>
      <c r="K1212" s="34" t="s">
        <v>855</v>
      </c>
      <c r="L1212" s="34" t="s">
        <v>855</v>
      </c>
      <c r="M1212" s="32" t="s">
        <v>326</v>
      </c>
      <c r="N1212" s="91" t="s">
        <v>235</v>
      </c>
      <c r="O1212" s="32" t="s">
        <v>145</v>
      </c>
      <c r="P1212" s="196">
        <v>8</v>
      </c>
      <c r="Q1212" s="196">
        <v>1040</v>
      </c>
      <c r="R1212" s="28">
        <f t="shared" si="159"/>
        <v>8320</v>
      </c>
      <c r="S1212" s="28">
        <f t="shared" si="161"/>
        <v>8902.4</v>
      </c>
      <c r="T1212" s="28">
        <f t="shared" si="163"/>
        <v>9525.5679999999993</v>
      </c>
      <c r="U1212" s="32" t="s">
        <v>549</v>
      </c>
      <c r="V1212" s="32" t="s">
        <v>546</v>
      </c>
      <c r="W1212" s="95" t="s">
        <v>101</v>
      </c>
      <c r="X1212" s="33">
        <v>0</v>
      </c>
    </row>
    <row r="1213" spans="1:24" ht="24">
      <c r="A1213" s="26">
        <v>1229</v>
      </c>
      <c r="B1213" s="54" t="e">
        <f t="shared" si="162"/>
        <v>#REF!</v>
      </c>
      <c r="C1213" s="25">
        <v>256</v>
      </c>
      <c r="D1213" s="25" t="s">
        <v>35</v>
      </c>
      <c r="E1213" s="103" t="s">
        <v>35</v>
      </c>
      <c r="F1213" s="32" t="s">
        <v>212</v>
      </c>
      <c r="G1213" s="32" t="s">
        <v>218</v>
      </c>
      <c r="H1213" s="14" t="s">
        <v>397</v>
      </c>
      <c r="I1213" s="34" t="s">
        <v>848</v>
      </c>
      <c r="J1213" s="34" t="s">
        <v>848</v>
      </c>
      <c r="K1213" s="34" t="s">
        <v>848</v>
      </c>
      <c r="L1213" s="34" t="s">
        <v>848</v>
      </c>
      <c r="M1213" s="32" t="s">
        <v>326</v>
      </c>
      <c r="N1213" s="91" t="s">
        <v>235</v>
      </c>
      <c r="O1213" s="32" t="s">
        <v>145</v>
      </c>
      <c r="P1213" s="196">
        <v>6</v>
      </c>
      <c r="Q1213" s="196">
        <v>1888</v>
      </c>
      <c r="R1213" s="28">
        <f t="shared" si="159"/>
        <v>11328</v>
      </c>
      <c r="S1213" s="28">
        <f t="shared" si="161"/>
        <v>12120.960000000001</v>
      </c>
      <c r="T1213" s="28">
        <f t="shared" si="163"/>
        <v>12969.427200000002</v>
      </c>
      <c r="U1213" s="32" t="s">
        <v>549</v>
      </c>
      <c r="V1213" s="32" t="s">
        <v>546</v>
      </c>
      <c r="W1213" s="95" t="s">
        <v>101</v>
      </c>
      <c r="X1213" s="33">
        <v>0</v>
      </c>
    </row>
    <row r="1214" spans="1:24" ht="36">
      <c r="A1214" s="26">
        <v>1230</v>
      </c>
      <c r="B1214" s="54" t="str">
        <f>B1146</f>
        <v>01 Закупки, не превышающие финансовый год</v>
      </c>
      <c r="C1214" s="25">
        <v>256</v>
      </c>
      <c r="D1214" s="25" t="s">
        <v>35</v>
      </c>
      <c r="E1214" s="103" t="s">
        <v>35</v>
      </c>
      <c r="F1214" s="32" t="s">
        <v>212</v>
      </c>
      <c r="G1214" s="32" t="s">
        <v>218</v>
      </c>
      <c r="H1214" s="14" t="s">
        <v>397</v>
      </c>
      <c r="I1214" s="34" t="s">
        <v>849</v>
      </c>
      <c r="J1214" s="34" t="s">
        <v>849</v>
      </c>
      <c r="K1214" s="34" t="s">
        <v>849</v>
      </c>
      <c r="L1214" s="34" t="s">
        <v>849</v>
      </c>
      <c r="M1214" s="32" t="s">
        <v>326</v>
      </c>
      <c r="N1214" s="91" t="s">
        <v>235</v>
      </c>
      <c r="O1214" s="32" t="s">
        <v>145</v>
      </c>
      <c r="P1214" s="196">
        <v>10</v>
      </c>
      <c r="Q1214" s="196">
        <v>43</v>
      </c>
      <c r="R1214" s="28">
        <f t="shared" si="159"/>
        <v>430</v>
      </c>
      <c r="S1214" s="28">
        <f t="shared" si="161"/>
        <v>460.1</v>
      </c>
      <c r="T1214" s="28">
        <f t="shared" si="163"/>
        <v>492.30700000000007</v>
      </c>
      <c r="U1214" s="32" t="s">
        <v>153</v>
      </c>
      <c r="V1214" s="32" t="s">
        <v>558</v>
      </c>
      <c r="W1214" s="95" t="s">
        <v>101</v>
      </c>
      <c r="X1214" s="33">
        <v>0</v>
      </c>
    </row>
    <row r="1215" spans="1:24" ht="36">
      <c r="A1215" s="26">
        <v>1231</v>
      </c>
      <c r="B1215" s="54" t="str">
        <f>B1150</f>
        <v>01 Закупки, не превышающие финансовый год</v>
      </c>
      <c r="C1215" s="25">
        <v>256</v>
      </c>
      <c r="D1215" s="25" t="s">
        <v>35</v>
      </c>
      <c r="E1215" s="103" t="s">
        <v>35</v>
      </c>
      <c r="F1215" s="32" t="s">
        <v>212</v>
      </c>
      <c r="G1215" s="32" t="s">
        <v>218</v>
      </c>
      <c r="H1215" s="14" t="s">
        <v>397</v>
      </c>
      <c r="I1215" s="34" t="s">
        <v>850</v>
      </c>
      <c r="J1215" s="34" t="s">
        <v>850</v>
      </c>
      <c r="K1215" s="34" t="s">
        <v>850</v>
      </c>
      <c r="L1215" s="34" t="s">
        <v>850</v>
      </c>
      <c r="M1215" s="32" t="s">
        <v>326</v>
      </c>
      <c r="N1215" s="91" t="s">
        <v>235</v>
      </c>
      <c r="O1215" s="32" t="s">
        <v>145</v>
      </c>
      <c r="P1215" s="196">
        <v>10</v>
      </c>
      <c r="Q1215" s="196">
        <v>31</v>
      </c>
      <c r="R1215" s="28">
        <f t="shared" si="159"/>
        <v>310</v>
      </c>
      <c r="S1215" s="28">
        <f t="shared" si="161"/>
        <v>331.70000000000005</v>
      </c>
      <c r="T1215" s="28">
        <f t="shared" si="163"/>
        <v>354.9190000000001</v>
      </c>
      <c r="U1215" s="32" t="s">
        <v>153</v>
      </c>
      <c r="V1215" s="32" t="s">
        <v>558</v>
      </c>
      <c r="W1215" s="95" t="s">
        <v>101</v>
      </c>
      <c r="X1215" s="33">
        <v>0</v>
      </c>
    </row>
    <row r="1216" spans="1:24" ht="36">
      <c r="A1216" s="26">
        <v>1232</v>
      </c>
      <c r="B1216" s="54" t="str">
        <f>B1154</f>
        <v>01 Закупки, не превышающие финансовый год</v>
      </c>
      <c r="C1216" s="25">
        <v>256</v>
      </c>
      <c r="D1216" s="25" t="s">
        <v>35</v>
      </c>
      <c r="E1216" s="103" t="s">
        <v>35</v>
      </c>
      <c r="F1216" s="32" t="s">
        <v>212</v>
      </c>
      <c r="G1216" s="32" t="s">
        <v>218</v>
      </c>
      <c r="H1216" s="14" t="s">
        <v>397</v>
      </c>
      <c r="I1216" s="85" t="s">
        <v>856</v>
      </c>
      <c r="J1216" s="85" t="s">
        <v>856</v>
      </c>
      <c r="K1216" s="85" t="s">
        <v>856</v>
      </c>
      <c r="L1216" s="85" t="s">
        <v>856</v>
      </c>
      <c r="M1216" s="32" t="s">
        <v>326</v>
      </c>
      <c r="N1216" s="91" t="s">
        <v>235</v>
      </c>
      <c r="O1216" s="32" t="s">
        <v>145</v>
      </c>
      <c r="P1216" s="196">
        <v>4</v>
      </c>
      <c r="Q1216" s="196">
        <v>58</v>
      </c>
      <c r="R1216" s="28">
        <f t="shared" si="159"/>
        <v>232</v>
      </c>
      <c r="S1216" s="28">
        <f t="shared" si="161"/>
        <v>248.24</v>
      </c>
      <c r="T1216" s="28">
        <f t="shared" si="163"/>
        <v>265.61680000000001</v>
      </c>
      <c r="U1216" s="32" t="s">
        <v>153</v>
      </c>
      <c r="V1216" s="32" t="s">
        <v>558</v>
      </c>
      <c r="W1216" s="95" t="s">
        <v>101</v>
      </c>
      <c r="X1216" s="33">
        <v>0</v>
      </c>
    </row>
    <row r="1217" spans="1:24" ht="72">
      <c r="A1217" s="26">
        <v>1233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3" t="s">
        <v>35</v>
      </c>
      <c r="F1217" s="32" t="s">
        <v>212</v>
      </c>
      <c r="G1217" s="32" t="s">
        <v>218</v>
      </c>
      <c r="H1217" s="14" t="s">
        <v>397</v>
      </c>
      <c r="I1217" s="86" t="s">
        <v>934</v>
      </c>
      <c r="J1217" s="86" t="s">
        <v>934</v>
      </c>
      <c r="K1217" s="86" t="s">
        <v>934</v>
      </c>
      <c r="L1217" s="86" t="s">
        <v>934</v>
      </c>
      <c r="M1217" s="32" t="s">
        <v>326</v>
      </c>
      <c r="N1217" s="91" t="s">
        <v>235</v>
      </c>
      <c r="O1217" s="32" t="s">
        <v>145</v>
      </c>
      <c r="P1217" s="197">
        <v>8</v>
      </c>
      <c r="Q1217" s="197">
        <v>115</v>
      </c>
      <c r="R1217" s="41">
        <f t="shared" si="159"/>
        <v>920</v>
      </c>
      <c r="S1217" s="28">
        <f t="shared" si="161"/>
        <v>984.40000000000009</v>
      </c>
      <c r="T1217" s="28">
        <f t="shared" si="163"/>
        <v>1053.3080000000002</v>
      </c>
      <c r="U1217" s="32" t="s">
        <v>153</v>
      </c>
      <c r="V1217" s="32" t="s">
        <v>558</v>
      </c>
      <c r="W1217" s="95" t="s">
        <v>101</v>
      </c>
      <c r="X1217" s="33">
        <v>0</v>
      </c>
    </row>
    <row r="1218" spans="1:24" ht="72">
      <c r="A1218" s="26">
        <v>1234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3" t="s">
        <v>35</v>
      </c>
      <c r="F1218" s="32" t="s">
        <v>212</v>
      </c>
      <c r="G1218" s="32" t="s">
        <v>218</v>
      </c>
      <c r="H1218" s="14" t="s">
        <v>397</v>
      </c>
      <c r="I1218" s="86" t="s">
        <v>935</v>
      </c>
      <c r="J1218" s="86" t="s">
        <v>935</v>
      </c>
      <c r="K1218" s="86" t="s">
        <v>935</v>
      </c>
      <c r="L1218" s="86" t="s">
        <v>935</v>
      </c>
      <c r="M1218" s="32" t="s">
        <v>326</v>
      </c>
      <c r="N1218" s="91" t="s">
        <v>235</v>
      </c>
      <c r="O1218" s="32" t="s">
        <v>145</v>
      </c>
      <c r="P1218" s="196">
        <v>8</v>
      </c>
      <c r="Q1218" s="196">
        <v>180</v>
      </c>
      <c r="R1218" s="28">
        <f t="shared" si="159"/>
        <v>1440</v>
      </c>
      <c r="S1218" s="28">
        <f t="shared" si="161"/>
        <v>1540.8000000000002</v>
      </c>
      <c r="T1218" s="28">
        <f t="shared" si="163"/>
        <v>1648.6560000000004</v>
      </c>
      <c r="U1218" s="32" t="s">
        <v>153</v>
      </c>
      <c r="V1218" s="32" t="s">
        <v>558</v>
      </c>
      <c r="W1218" s="95" t="s">
        <v>101</v>
      </c>
      <c r="X1218" s="33">
        <v>0</v>
      </c>
    </row>
    <row r="1219" spans="1:24" ht="72">
      <c r="A1219" s="26">
        <v>1235</v>
      </c>
      <c r="B1219" s="54" t="str">
        <f>B1159</f>
        <v>01 Закупки, не превышающие финансовый год</v>
      </c>
      <c r="C1219" s="25">
        <v>256</v>
      </c>
      <c r="D1219" s="25" t="s">
        <v>35</v>
      </c>
      <c r="E1219" s="103" t="s">
        <v>35</v>
      </c>
      <c r="F1219" s="32" t="s">
        <v>212</v>
      </c>
      <c r="G1219" s="32" t="s">
        <v>218</v>
      </c>
      <c r="H1219" s="14" t="s">
        <v>397</v>
      </c>
      <c r="I1219" s="86" t="s">
        <v>936</v>
      </c>
      <c r="J1219" s="86" t="s">
        <v>936</v>
      </c>
      <c r="K1219" s="86" t="s">
        <v>936</v>
      </c>
      <c r="L1219" s="86" t="s">
        <v>936</v>
      </c>
      <c r="M1219" s="32" t="s">
        <v>326</v>
      </c>
      <c r="N1219" s="91" t="s">
        <v>235</v>
      </c>
      <c r="O1219" s="32" t="s">
        <v>145</v>
      </c>
      <c r="P1219" s="196">
        <v>4</v>
      </c>
      <c r="Q1219" s="196">
        <v>275</v>
      </c>
      <c r="R1219" s="28">
        <f t="shared" si="159"/>
        <v>1100</v>
      </c>
      <c r="S1219" s="28">
        <f t="shared" si="161"/>
        <v>1177</v>
      </c>
      <c r="T1219" s="28">
        <f t="shared" si="163"/>
        <v>1259.3900000000001</v>
      </c>
      <c r="U1219" s="32" t="s">
        <v>153</v>
      </c>
      <c r="V1219" s="32" t="s">
        <v>558</v>
      </c>
      <c r="W1219" s="95" t="s">
        <v>101</v>
      </c>
      <c r="X1219" s="33">
        <v>0</v>
      </c>
    </row>
    <row r="1220" spans="1:24" ht="72">
      <c r="A1220" s="26">
        <v>1236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3" t="s">
        <v>35</v>
      </c>
      <c r="F1220" s="32" t="s">
        <v>212</v>
      </c>
      <c r="G1220" s="32" t="s">
        <v>218</v>
      </c>
      <c r="H1220" s="14" t="s">
        <v>397</v>
      </c>
      <c r="I1220" s="86" t="s">
        <v>937</v>
      </c>
      <c r="J1220" s="86" t="s">
        <v>937</v>
      </c>
      <c r="K1220" s="86" t="s">
        <v>937</v>
      </c>
      <c r="L1220" s="86" t="s">
        <v>937</v>
      </c>
      <c r="M1220" s="32" t="s">
        <v>326</v>
      </c>
      <c r="N1220" s="91" t="s">
        <v>235</v>
      </c>
      <c r="O1220" s="32" t="s">
        <v>145</v>
      </c>
      <c r="P1220" s="196">
        <v>4</v>
      </c>
      <c r="Q1220" s="196">
        <v>220</v>
      </c>
      <c r="R1220" s="28">
        <f t="shared" si="159"/>
        <v>880</v>
      </c>
      <c r="S1220" s="28">
        <f t="shared" si="161"/>
        <v>941.6</v>
      </c>
      <c r="T1220" s="28">
        <f t="shared" si="163"/>
        <v>1007.5120000000001</v>
      </c>
      <c r="U1220" s="32" t="s">
        <v>153</v>
      </c>
      <c r="V1220" s="32" t="s">
        <v>558</v>
      </c>
      <c r="W1220" s="95" t="s">
        <v>101</v>
      </c>
      <c r="X1220" s="33">
        <v>0</v>
      </c>
    </row>
    <row r="1221" spans="1:24" ht="72">
      <c r="A1221" s="26">
        <v>1237</v>
      </c>
      <c r="B1221" s="54" t="str">
        <f>B1160</f>
        <v>01 Закупки, не превышающие финансовый год</v>
      </c>
      <c r="C1221" s="25">
        <v>256</v>
      </c>
      <c r="D1221" s="25" t="s">
        <v>35</v>
      </c>
      <c r="E1221" s="103" t="s">
        <v>35</v>
      </c>
      <c r="F1221" s="32" t="s">
        <v>212</v>
      </c>
      <c r="G1221" s="32" t="s">
        <v>218</v>
      </c>
      <c r="H1221" s="14" t="s">
        <v>397</v>
      </c>
      <c r="I1221" s="86" t="s">
        <v>938</v>
      </c>
      <c r="J1221" s="86" t="s">
        <v>938</v>
      </c>
      <c r="K1221" s="86" t="s">
        <v>938</v>
      </c>
      <c r="L1221" s="86" t="s">
        <v>938</v>
      </c>
      <c r="M1221" s="32" t="s">
        <v>326</v>
      </c>
      <c r="N1221" s="91" t="s">
        <v>235</v>
      </c>
      <c r="O1221" s="32" t="s">
        <v>145</v>
      </c>
      <c r="P1221" s="196">
        <v>8</v>
      </c>
      <c r="Q1221" s="196">
        <v>108</v>
      </c>
      <c r="R1221" s="28">
        <f t="shared" si="159"/>
        <v>864</v>
      </c>
      <c r="S1221" s="28">
        <f t="shared" si="161"/>
        <v>924.48</v>
      </c>
      <c r="T1221" s="28">
        <f t="shared" si="163"/>
        <v>989.19360000000006</v>
      </c>
      <c r="U1221" s="32" t="s">
        <v>153</v>
      </c>
      <c r="V1221" s="32" t="s">
        <v>558</v>
      </c>
      <c r="W1221" s="95" t="s">
        <v>101</v>
      </c>
      <c r="X1221" s="33">
        <v>0</v>
      </c>
    </row>
    <row r="1222" spans="1:24" ht="72">
      <c r="A1222" s="26">
        <v>1238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3" t="s">
        <v>35</v>
      </c>
      <c r="F1222" s="32" t="s">
        <v>212</v>
      </c>
      <c r="G1222" s="32" t="s">
        <v>218</v>
      </c>
      <c r="H1222" s="14" t="s">
        <v>397</v>
      </c>
      <c r="I1222" s="86" t="s">
        <v>939</v>
      </c>
      <c r="J1222" s="86" t="s">
        <v>939</v>
      </c>
      <c r="K1222" s="86" t="s">
        <v>939</v>
      </c>
      <c r="L1222" s="86" t="s">
        <v>939</v>
      </c>
      <c r="M1222" s="32" t="s">
        <v>326</v>
      </c>
      <c r="N1222" s="91" t="s">
        <v>235</v>
      </c>
      <c r="O1222" s="32" t="s">
        <v>145</v>
      </c>
      <c r="P1222" s="196">
        <v>4</v>
      </c>
      <c r="Q1222" s="196">
        <v>235</v>
      </c>
      <c r="R1222" s="28">
        <f t="shared" si="159"/>
        <v>940</v>
      </c>
      <c r="S1222" s="28">
        <f t="shared" si="161"/>
        <v>1005.8000000000001</v>
      </c>
      <c r="T1222" s="28">
        <f t="shared" si="163"/>
        <v>1076.2060000000001</v>
      </c>
      <c r="U1222" s="32" t="s">
        <v>153</v>
      </c>
      <c r="V1222" s="32" t="s">
        <v>558</v>
      </c>
      <c r="W1222" s="95" t="s">
        <v>101</v>
      </c>
      <c r="X1222" s="33">
        <v>0</v>
      </c>
    </row>
    <row r="1223" spans="1:24" ht="72">
      <c r="A1223" s="26">
        <v>1239</v>
      </c>
      <c r="B1223" s="54" t="str">
        <f>B1163</f>
        <v>01 Закупки, не превышающие финансовый год</v>
      </c>
      <c r="C1223" s="25">
        <v>256</v>
      </c>
      <c r="D1223" s="25" t="s">
        <v>35</v>
      </c>
      <c r="E1223" s="103" t="s">
        <v>35</v>
      </c>
      <c r="F1223" s="32" t="s">
        <v>212</v>
      </c>
      <c r="G1223" s="32" t="s">
        <v>218</v>
      </c>
      <c r="H1223" s="14" t="s">
        <v>397</v>
      </c>
      <c r="I1223" s="86" t="s">
        <v>940</v>
      </c>
      <c r="J1223" s="86" t="s">
        <v>940</v>
      </c>
      <c r="K1223" s="86" t="s">
        <v>940</v>
      </c>
      <c r="L1223" s="86" t="s">
        <v>940</v>
      </c>
      <c r="M1223" s="32" t="s">
        <v>326</v>
      </c>
      <c r="N1223" s="91" t="s">
        <v>235</v>
      </c>
      <c r="O1223" s="32" t="s">
        <v>145</v>
      </c>
      <c r="P1223" s="196">
        <v>4</v>
      </c>
      <c r="Q1223" s="196">
        <v>185</v>
      </c>
      <c r="R1223" s="28">
        <f t="shared" si="159"/>
        <v>740</v>
      </c>
      <c r="S1223" s="28">
        <f t="shared" si="161"/>
        <v>791.80000000000007</v>
      </c>
      <c r="T1223" s="28">
        <f t="shared" si="163"/>
        <v>847.22600000000011</v>
      </c>
      <c r="U1223" s="32" t="s">
        <v>549</v>
      </c>
      <c r="V1223" s="32" t="s">
        <v>546</v>
      </c>
      <c r="W1223" s="95" t="s">
        <v>101</v>
      </c>
      <c r="X1223" s="33">
        <v>0</v>
      </c>
    </row>
    <row r="1224" spans="1:24" ht="15">
      <c r="A1224" s="26">
        <v>1240</v>
      </c>
      <c r="B1224" s="54"/>
      <c r="C1224" s="32"/>
      <c r="D1224" s="32"/>
      <c r="E1224" s="32"/>
      <c r="F1224" s="32"/>
      <c r="G1224" s="32"/>
      <c r="H1224" s="83"/>
      <c r="I1224" s="86"/>
      <c r="J1224" s="86"/>
      <c r="K1224" s="86"/>
      <c r="L1224" s="86"/>
      <c r="M1224" s="32"/>
      <c r="N1224" s="32"/>
      <c r="O1224" s="32"/>
      <c r="P1224" s="196"/>
      <c r="Q1224" s="196"/>
      <c r="R1224" s="28">
        <f>SUM(R1169:R1223)</f>
        <v>446530</v>
      </c>
      <c r="S1224" s="28"/>
      <c r="T1224" s="28"/>
      <c r="U1224" s="32"/>
      <c r="V1224" s="32"/>
      <c r="W1224" s="31"/>
      <c r="X1224" s="33"/>
    </row>
    <row r="1225" spans="1:24" ht="36">
      <c r="A1225" s="26">
        <v>1241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3" t="s">
        <v>35</v>
      </c>
      <c r="F1225" s="32" t="s">
        <v>212</v>
      </c>
      <c r="G1225" s="32" t="s">
        <v>218</v>
      </c>
      <c r="H1225" s="83" t="s">
        <v>183</v>
      </c>
      <c r="I1225" s="16" t="s">
        <v>857</v>
      </c>
      <c r="J1225" s="16" t="s">
        <v>857</v>
      </c>
      <c r="K1225" s="16" t="s">
        <v>857</v>
      </c>
      <c r="L1225" s="16" t="s">
        <v>857</v>
      </c>
      <c r="M1225" s="32" t="s">
        <v>326</v>
      </c>
      <c r="N1225" s="91" t="s">
        <v>235</v>
      </c>
      <c r="O1225" s="32" t="s">
        <v>145</v>
      </c>
      <c r="P1225" s="17">
        <v>20</v>
      </c>
      <c r="Q1225" s="198">
        <v>188</v>
      </c>
      <c r="R1225" s="28">
        <f>P1225*Q1225</f>
        <v>3760</v>
      </c>
      <c r="S1225" s="28">
        <f t="shared" ref="S1225:S1248" si="164">R1225*1.07</f>
        <v>4023.2000000000003</v>
      </c>
      <c r="T1225" s="28">
        <f t="shared" si="163"/>
        <v>4304.8240000000005</v>
      </c>
      <c r="U1225" s="32" t="s">
        <v>153</v>
      </c>
      <c r="V1225" s="32" t="s">
        <v>558</v>
      </c>
      <c r="W1225" s="95" t="s">
        <v>101</v>
      </c>
      <c r="X1225" s="33">
        <v>0</v>
      </c>
    </row>
    <row r="1226" spans="1:24" ht="36">
      <c r="A1226" s="26">
        <v>1242</v>
      </c>
      <c r="B1226" s="54" t="str">
        <f>B1165</f>
        <v>01 Закупки, не превышающие финансовый год</v>
      </c>
      <c r="C1226" s="25">
        <v>256</v>
      </c>
      <c r="D1226" s="25" t="s">
        <v>35</v>
      </c>
      <c r="E1226" s="103" t="s">
        <v>35</v>
      </c>
      <c r="F1226" s="32" t="s">
        <v>212</v>
      </c>
      <c r="G1226" s="32" t="s">
        <v>218</v>
      </c>
      <c r="H1226" s="83" t="s">
        <v>183</v>
      </c>
      <c r="I1226" s="16" t="s">
        <v>858</v>
      </c>
      <c r="J1226" s="16" t="s">
        <v>858</v>
      </c>
      <c r="K1226" s="16" t="s">
        <v>858</v>
      </c>
      <c r="L1226" s="16" t="s">
        <v>858</v>
      </c>
      <c r="M1226" s="32" t="s">
        <v>326</v>
      </c>
      <c r="N1226" s="91" t="s">
        <v>235</v>
      </c>
      <c r="O1226" s="32" t="s">
        <v>145</v>
      </c>
      <c r="P1226" s="17">
        <v>20</v>
      </c>
      <c r="Q1226" s="198">
        <v>1800</v>
      </c>
      <c r="R1226" s="28">
        <f>P1226*Q1226</f>
        <v>36000</v>
      </c>
      <c r="S1226" s="28">
        <f t="shared" si="164"/>
        <v>38520</v>
      </c>
      <c r="T1226" s="28">
        <f t="shared" si="163"/>
        <v>41216.400000000001</v>
      </c>
      <c r="U1226" s="32" t="s">
        <v>549</v>
      </c>
      <c r="V1226" s="32" t="s">
        <v>546</v>
      </c>
      <c r="W1226" s="95" t="s">
        <v>101</v>
      </c>
      <c r="X1226" s="33">
        <v>0</v>
      </c>
    </row>
    <row r="1227" spans="1:24" ht="36">
      <c r="A1227" s="26">
        <v>1243</v>
      </c>
      <c r="B1227" s="54" t="s">
        <v>321</v>
      </c>
      <c r="C1227" s="25">
        <v>256</v>
      </c>
      <c r="D1227" s="25" t="s">
        <v>35</v>
      </c>
      <c r="E1227" s="103" t="s">
        <v>35</v>
      </c>
      <c r="F1227" s="32" t="s">
        <v>212</v>
      </c>
      <c r="G1227" s="32" t="s">
        <v>218</v>
      </c>
      <c r="H1227" s="83" t="s">
        <v>183</v>
      </c>
      <c r="I1227" s="16" t="s">
        <v>859</v>
      </c>
      <c r="J1227" s="16" t="s">
        <v>859</v>
      </c>
      <c r="K1227" s="16" t="s">
        <v>859</v>
      </c>
      <c r="L1227" s="16" t="s">
        <v>859</v>
      </c>
      <c r="M1227" s="32" t="s">
        <v>326</v>
      </c>
      <c r="N1227" s="91" t="s">
        <v>235</v>
      </c>
      <c r="O1227" s="32" t="s">
        <v>145</v>
      </c>
      <c r="P1227" s="17">
        <v>10</v>
      </c>
      <c r="Q1227" s="198">
        <v>790</v>
      </c>
      <c r="R1227" s="28">
        <f>P1227*Q1227</f>
        <v>7900</v>
      </c>
      <c r="S1227" s="28">
        <f t="shared" si="164"/>
        <v>8453</v>
      </c>
      <c r="T1227" s="28">
        <f t="shared" si="163"/>
        <v>9044.7100000000009</v>
      </c>
      <c r="U1227" s="32" t="s">
        <v>549</v>
      </c>
      <c r="V1227" s="32" t="s">
        <v>546</v>
      </c>
      <c r="W1227" s="95" t="s">
        <v>101</v>
      </c>
      <c r="X1227" s="33">
        <v>0</v>
      </c>
    </row>
    <row r="1228" spans="1:24" ht="36">
      <c r="A1228" s="26">
        <v>1244</v>
      </c>
      <c r="B1228" s="54" t="str">
        <f>B1167</f>
        <v>01 Закупки, не превышающие финансовый год</v>
      </c>
      <c r="C1228" s="25">
        <v>256</v>
      </c>
      <c r="D1228" s="25" t="s">
        <v>35</v>
      </c>
      <c r="E1228" s="103" t="s">
        <v>35</v>
      </c>
      <c r="F1228" s="32" t="s">
        <v>212</v>
      </c>
      <c r="G1228" s="32" t="s">
        <v>218</v>
      </c>
      <c r="H1228" s="83" t="s">
        <v>183</v>
      </c>
      <c r="I1228" s="16" t="s">
        <v>1822</v>
      </c>
      <c r="J1228" s="16" t="s">
        <v>1822</v>
      </c>
      <c r="K1228" s="16" t="s">
        <v>1822</v>
      </c>
      <c r="L1228" s="16" t="s">
        <v>1822</v>
      </c>
      <c r="M1228" s="32" t="s">
        <v>326</v>
      </c>
      <c r="N1228" s="91" t="s">
        <v>235</v>
      </c>
      <c r="O1228" s="32" t="s">
        <v>145</v>
      </c>
      <c r="P1228" s="17">
        <v>4</v>
      </c>
      <c r="Q1228" s="198">
        <v>405</v>
      </c>
      <c r="R1228" s="28">
        <f>P1228*Q1228</f>
        <v>1620</v>
      </c>
      <c r="S1228" s="28">
        <f t="shared" si="164"/>
        <v>1733.4</v>
      </c>
      <c r="T1228" s="28">
        <f t="shared" si="163"/>
        <v>1854.7380000000003</v>
      </c>
      <c r="U1228" s="32" t="s">
        <v>153</v>
      </c>
      <c r="V1228" s="32" t="s">
        <v>558</v>
      </c>
      <c r="W1228" s="95" t="s">
        <v>101</v>
      </c>
      <c r="X1228" s="33">
        <v>0</v>
      </c>
    </row>
    <row r="1229" spans="1:24" ht="36">
      <c r="A1229" s="26">
        <v>1245</v>
      </c>
      <c r="B1229" s="54" t="s">
        <v>321</v>
      </c>
      <c r="C1229" s="25">
        <v>256</v>
      </c>
      <c r="D1229" s="25" t="s">
        <v>35</v>
      </c>
      <c r="E1229" s="103" t="s">
        <v>35</v>
      </c>
      <c r="F1229" s="32" t="s">
        <v>212</v>
      </c>
      <c r="G1229" s="32" t="s">
        <v>218</v>
      </c>
      <c r="H1229" s="83" t="s">
        <v>183</v>
      </c>
      <c r="I1229" s="16" t="s">
        <v>1820</v>
      </c>
      <c r="J1229" s="16" t="s">
        <v>1820</v>
      </c>
      <c r="K1229" s="16" t="s">
        <v>1820</v>
      </c>
      <c r="L1229" s="16" t="s">
        <v>1820</v>
      </c>
      <c r="M1229" s="32" t="s">
        <v>326</v>
      </c>
      <c r="N1229" s="91" t="s">
        <v>235</v>
      </c>
      <c r="O1229" s="32" t="s">
        <v>145</v>
      </c>
      <c r="P1229" s="17">
        <v>5</v>
      </c>
      <c r="Q1229" s="198">
        <v>879</v>
      </c>
      <c r="R1229" s="28">
        <f t="shared" ref="R1229:R1279" si="165">P1229*Q1229</f>
        <v>4395</v>
      </c>
      <c r="S1229" s="28">
        <f t="shared" si="164"/>
        <v>4702.6500000000005</v>
      </c>
      <c r="T1229" s="28">
        <f t="shared" si="163"/>
        <v>5031.835500000001</v>
      </c>
      <c r="U1229" s="32" t="s">
        <v>153</v>
      </c>
      <c r="V1229" s="32" t="s">
        <v>558</v>
      </c>
      <c r="W1229" s="95" t="s">
        <v>101</v>
      </c>
      <c r="X1229" s="33">
        <v>0</v>
      </c>
    </row>
    <row r="1230" spans="1:24" ht="36">
      <c r="A1230" s="26">
        <v>1246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3" t="s">
        <v>35</v>
      </c>
      <c r="F1230" s="32" t="s">
        <v>212</v>
      </c>
      <c r="G1230" s="32" t="s">
        <v>218</v>
      </c>
      <c r="H1230" s="83" t="s">
        <v>183</v>
      </c>
      <c r="I1230" s="16" t="s">
        <v>860</v>
      </c>
      <c r="J1230" s="16" t="s">
        <v>860</v>
      </c>
      <c r="K1230" s="16" t="s">
        <v>860</v>
      </c>
      <c r="L1230" s="16" t="s">
        <v>860</v>
      </c>
      <c r="M1230" s="32" t="s">
        <v>326</v>
      </c>
      <c r="N1230" s="91" t="s">
        <v>235</v>
      </c>
      <c r="O1230" s="32" t="s">
        <v>145</v>
      </c>
      <c r="P1230" s="17">
        <v>20</v>
      </c>
      <c r="Q1230" s="198">
        <v>90</v>
      </c>
      <c r="R1230" s="28">
        <f t="shared" si="165"/>
        <v>1800</v>
      </c>
      <c r="S1230" s="28">
        <f t="shared" si="164"/>
        <v>1926</v>
      </c>
      <c r="T1230" s="28">
        <f t="shared" ref="T1230:T1248" si="166">S1230*1.07</f>
        <v>2060.8200000000002</v>
      </c>
      <c r="U1230" s="32" t="s">
        <v>153</v>
      </c>
      <c r="V1230" s="32" t="s">
        <v>558</v>
      </c>
      <c r="W1230" s="95" t="s">
        <v>101</v>
      </c>
      <c r="X1230" s="33">
        <v>0</v>
      </c>
    </row>
    <row r="1231" spans="1:24" ht="36">
      <c r="A1231" s="26">
        <v>1247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3" t="s">
        <v>35</v>
      </c>
      <c r="F1231" s="32" t="s">
        <v>212</v>
      </c>
      <c r="G1231" s="32" t="s">
        <v>218</v>
      </c>
      <c r="H1231" s="83" t="s">
        <v>183</v>
      </c>
      <c r="I1231" s="16" t="s">
        <v>861</v>
      </c>
      <c r="J1231" s="16" t="s">
        <v>861</v>
      </c>
      <c r="K1231" s="16" t="s">
        <v>861</v>
      </c>
      <c r="L1231" s="16" t="s">
        <v>861</v>
      </c>
      <c r="M1231" s="32" t="s">
        <v>326</v>
      </c>
      <c r="N1231" s="91" t="s">
        <v>235</v>
      </c>
      <c r="O1231" s="32" t="s">
        <v>145</v>
      </c>
      <c r="P1231" s="17">
        <v>20</v>
      </c>
      <c r="Q1231" s="198">
        <v>99</v>
      </c>
      <c r="R1231" s="28">
        <f t="shared" si="165"/>
        <v>1980</v>
      </c>
      <c r="S1231" s="28">
        <f t="shared" si="164"/>
        <v>2118.6</v>
      </c>
      <c r="T1231" s="28">
        <f t="shared" si="166"/>
        <v>2266.902</v>
      </c>
      <c r="U1231" s="32" t="s">
        <v>153</v>
      </c>
      <c r="V1231" s="32" t="s">
        <v>558</v>
      </c>
      <c r="W1231" s="95" t="s">
        <v>101</v>
      </c>
      <c r="X1231" s="33">
        <v>0</v>
      </c>
    </row>
    <row r="1232" spans="1:24" ht="36">
      <c r="A1232" s="26">
        <v>1248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3" t="s">
        <v>35</v>
      </c>
      <c r="F1232" s="32" t="s">
        <v>212</v>
      </c>
      <c r="G1232" s="32" t="s">
        <v>218</v>
      </c>
      <c r="H1232" s="83" t="s">
        <v>183</v>
      </c>
      <c r="I1232" s="16" t="s">
        <v>862</v>
      </c>
      <c r="J1232" s="16" t="s">
        <v>862</v>
      </c>
      <c r="K1232" s="16" t="s">
        <v>862</v>
      </c>
      <c r="L1232" s="16" t="s">
        <v>862</v>
      </c>
      <c r="M1232" s="32" t="s">
        <v>326</v>
      </c>
      <c r="N1232" s="91" t="s">
        <v>235</v>
      </c>
      <c r="O1232" s="32" t="s">
        <v>145</v>
      </c>
      <c r="P1232" s="17">
        <v>10</v>
      </c>
      <c r="Q1232" s="198">
        <v>406</v>
      </c>
      <c r="R1232" s="28">
        <f t="shared" si="165"/>
        <v>4060</v>
      </c>
      <c r="S1232" s="28">
        <f t="shared" si="164"/>
        <v>4344.2</v>
      </c>
      <c r="T1232" s="28">
        <f t="shared" si="166"/>
        <v>4648.2939999999999</v>
      </c>
      <c r="U1232" s="32" t="s">
        <v>153</v>
      </c>
      <c r="V1232" s="32" t="s">
        <v>558</v>
      </c>
      <c r="W1232" s="95" t="s">
        <v>101</v>
      </c>
      <c r="X1232" s="33">
        <v>0</v>
      </c>
    </row>
    <row r="1233" spans="1:24" ht="36">
      <c r="A1233" s="26">
        <v>1249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3" t="s">
        <v>35</v>
      </c>
      <c r="F1233" s="32" t="s">
        <v>212</v>
      </c>
      <c r="G1233" s="32" t="s">
        <v>218</v>
      </c>
      <c r="H1233" s="83" t="s">
        <v>183</v>
      </c>
      <c r="I1233" s="16" t="s">
        <v>863</v>
      </c>
      <c r="J1233" s="16" t="s">
        <v>863</v>
      </c>
      <c r="K1233" s="16" t="s">
        <v>863</v>
      </c>
      <c r="L1233" s="16" t="s">
        <v>863</v>
      </c>
      <c r="M1233" s="32" t="s">
        <v>326</v>
      </c>
      <c r="N1233" s="91" t="s">
        <v>235</v>
      </c>
      <c r="O1233" s="32" t="s">
        <v>145</v>
      </c>
      <c r="P1233" s="17">
        <v>25</v>
      </c>
      <c r="Q1233" s="198">
        <v>290</v>
      </c>
      <c r="R1233" s="28">
        <f t="shared" si="165"/>
        <v>7250</v>
      </c>
      <c r="S1233" s="28">
        <f t="shared" si="164"/>
        <v>7757.5</v>
      </c>
      <c r="T1233" s="28">
        <f t="shared" si="166"/>
        <v>8300.5249999999996</v>
      </c>
      <c r="U1233" s="32" t="s">
        <v>153</v>
      </c>
      <c r="V1233" s="32" t="s">
        <v>558</v>
      </c>
      <c r="W1233" s="95" t="s">
        <v>101</v>
      </c>
      <c r="X1233" s="33">
        <v>0</v>
      </c>
    </row>
    <row r="1234" spans="1:24" ht="36">
      <c r="A1234" s="26">
        <v>1250</v>
      </c>
      <c r="B1234" s="54" t="str">
        <f>B1173</f>
        <v>01 Закупки, не превышающие финансовый год</v>
      </c>
      <c r="C1234" s="25">
        <v>256</v>
      </c>
      <c r="D1234" s="25" t="s">
        <v>35</v>
      </c>
      <c r="E1234" s="103" t="s">
        <v>35</v>
      </c>
      <c r="F1234" s="32" t="s">
        <v>212</v>
      </c>
      <c r="G1234" s="32" t="s">
        <v>218</v>
      </c>
      <c r="H1234" s="83" t="s">
        <v>183</v>
      </c>
      <c r="I1234" s="16" t="s">
        <v>864</v>
      </c>
      <c r="J1234" s="16" t="s">
        <v>864</v>
      </c>
      <c r="K1234" s="16" t="s">
        <v>864</v>
      </c>
      <c r="L1234" s="16" t="s">
        <v>864</v>
      </c>
      <c r="M1234" s="32" t="s">
        <v>326</v>
      </c>
      <c r="N1234" s="91" t="s">
        <v>235</v>
      </c>
      <c r="O1234" s="32" t="s">
        <v>145</v>
      </c>
      <c r="P1234" s="17">
        <v>20</v>
      </c>
      <c r="Q1234" s="198">
        <v>700</v>
      </c>
      <c r="R1234" s="28">
        <f t="shared" si="165"/>
        <v>14000</v>
      </c>
      <c r="S1234" s="28">
        <f t="shared" si="164"/>
        <v>14980</v>
      </c>
      <c r="T1234" s="28">
        <f t="shared" si="166"/>
        <v>16028.6</v>
      </c>
      <c r="U1234" s="32" t="s">
        <v>549</v>
      </c>
      <c r="V1234" s="32" t="s">
        <v>546</v>
      </c>
      <c r="W1234" s="95" t="s">
        <v>101</v>
      </c>
      <c r="X1234" s="33">
        <v>0</v>
      </c>
    </row>
    <row r="1235" spans="1:24" ht="24">
      <c r="A1235" s="26">
        <v>1251</v>
      </c>
      <c r="B1235" s="54" t="e">
        <f>#REF!</f>
        <v>#REF!</v>
      </c>
      <c r="C1235" s="25">
        <v>256</v>
      </c>
      <c r="D1235" s="25" t="s">
        <v>35</v>
      </c>
      <c r="E1235" s="103" t="s">
        <v>35</v>
      </c>
      <c r="F1235" s="32" t="s">
        <v>212</v>
      </c>
      <c r="G1235" s="32" t="s">
        <v>218</v>
      </c>
      <c r="H1235" s="83" t="s">
        <v>183</v>
      </c>
      <c r="I1235" s="16" t="s">
        <v>1821</v>
      </c>
      <c r="J1235" s="16" t="s">
        <v>1821</v>
      </c>
      <c r="K1235" s="16" t="s">
        <v>1821</v>
      </c>
      <c r="L1235" s="16" t="s">
        <v>1821</v>
      </c>
      <c r="M1235" s="32" t="s">
        <v>326</v>
      </c>
      <c r="N1235" s="91" t="s">
        <v>235</v>
      </c>
      <c r="O1235" s="32" t="s">
        <v>145</v>
      </c>
      <c r="P1235" s="17">
        <v>10</v>
      </c>
      <c r="Q1235" s="198">
        <v>544</v>
      </c>
      <c r="R1235" s="28">
        <f t="shared" si="165"/>
        <v>5440</v>
      </c>
      <c r="S1235" s="28">
        <f t="shared" si="164"/>
        <v>5820.8</v>
      </c>
      <c r="T1235" s="28">
        <f t="shared" si="166"/>
        <v>6228.2560000000003</v>
      </c>
      <c r="U1235" s="32" t="s">
        <v>153</v>
      </c>
      <c r="V1235" s="32" t="s">
        <v>558</v>
      </c>
      <c r="W1235" s="95" t="s">
        <v>101</v>
      </c>
      <c r="X1235" s="33">
        <v>0</v>
      </c>
    </row>
    <row r="1236" spans="1:24" ht="36">
      <c r="A1236" s="26">
        <v>1252</v>
      </c>
      <c r="B1236" s="54" t="str">
        <f>B1174</f>
        <v>01 Закупки, не превышающие финансовый год</v>
      </c>
      <c r="C1236" s="25">
        <v>256</v>
      </c>
      <c r="D1236" s="25" t="s">
        <v>35</v>
      </c>
      <c r="E1236" s="103" t="s">
        <v>35</v>
      </c>
      <c r="F1236" s="32" t="s">
        <v>212</v>
      </c>
      <c r="G1236" s="32" t="s">
        <v>218</v>
      </c>
      <c r="H1236" s="83" t="s">
        <v>183</v>
      </c>
      <c r="I1236" s="16" t="s">
        <v>865</v>
      </c>
      <c r="J1236" s="16" t="s">
        <v>865</v>
      </c>
      <c r="K1236" s="16" t="s">
        <v>865</v>
      </c>
      <c r="L1236" s="16" t="s">
        <v>865</v>
      </c>
      <c r="M1236" s="32" t="s">
        <v>326</v>
      </c>
      <c r="N1236" s="91" t="s">
        <v>235</v>
      </c>
      <c r="O1236" s="32" t="s">
        <v>145</v>
      </c>
      <c r="P1236" s="17">
        <v>25</v>
      </c>
      <c r="Q1236" s="198">
        <v>299</v>
      </c>
      <c r="R1236" s="28">
        <f t="shared" si="165"/>
        <v>7475</v>
      </c>
      <c r="S1236" s="28">
        <f t="shared" si="164"/>
        <v>7998.2500000000009</v>
      </c>
      <c r="T1236" s="28">
        <f t="shared" si="166"/>
        <v>8558.1275000000023</v>
      </c>
      <c r="U1236" s="32" t="s">
        <v>153</v>
      </c>
      <c r="V1236" s="32" t="s">
        <v>558</v>
      </c>
      <c r="W1236" s="95" t="s">
        <v>101</v>
      </c>
      <c r="X1236" s="33">
        <v>0</v>
      </c>
    </row>
    <row r="1237" spans="1:24" ht="36">
      <c r="A1237" s="26">
        <v>1253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3" t="s">
        <v>35</v>
      </c>
      <c r="F1237" s="32" t="s">
        <v>212</v>
      </c>
      <c r="G1237" s="32" t="s">
        <v>218</v>
      </c>
      <c r="H1237" s="83" t="s">
        <v>183</v>
      </c>
      <c r="I1237" s="16" t="s">
        <v>866</v>
      </c>
      <c r="J1237" s="16" t="s">
        <v>866</v>
      </c>
      <c r="K1237" s="16" t="s">
        <v>866</v>
      </c>
      <c r="L1237" s="16" t="s">
        <v>866</v>
      </c>
      <c r="M1237" s="32" t="s">
        <v>326</v>
      </c>
      <c r="N1237" s="91" t="s">
        <v>235</v>
      </c>
      <c r="O1237" s="32" t="s">
        <v>145</v>
      </c>
      <c r="P1237" s="17">
        <v>40</v>
      </c>
      <c r="Q1237" s="198">
        <v>172</v>
      </c>
      <c r="R1237" s="28">
        <f t="shared" si="165"/>
        <v>6880</v>
      </c>
      <c r="S1237" s="28">
        <f t="shared" si="164"/>
        <v>7361.6</v>
      </c>
      <c r="T1237" s="28">
        <f t="shared" si="166"/>
        <v>7876.9120000000012</v>
      </c>
      <c r="U1237" s="32" t="s">
        <v>549</v>
      </c>
      <c r="V1237" s="32" t="s">
        <v>546</v>
      </c>
      <c r="W1237" s="95" t="s">
        <v>101</v>
      </c>
      <c r="X1237" s="33">
        <v>0</v>
      </c>
    </row>
    <row r="1238" spans="1:24" ht="36">
      <c r="A1238" s="26">
        <v>1254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3" t="s">
        <v>35</v>
      </c>
      <c r="F1238" s="32" t="s">
        <v>212</v>
      </c>
      <c r="G1238" s="32" t="s">
        <v>218</v>
      </c>
      <c r="H1238" s="83" t="s">
        <v>249</v>
      </c>
      <c r="I1238" s="16" t="s">
        <v>875</v>
      </c>
      <c r="J1238" s="16" t="s">
        <v>875</v>
      </c>
      <c r="K1238" s="16" t="s">
        <v>875</v>
      </c>
      <c r="L1238" s="16" t="s">
        <v>875</v>
      </c>
      <c r="M1238" s="32" t="s">
        <v>326</v>
      </c>
      <c r="N1238" s="91" t="s">
        <v>235</v>
      </c>
      <c r="O1238" s="32" t="s">
        <v>162</v>
      </c>
      <c r="P1238" s="17">
        <v>200</v>
      </c>
      <c r="Q1238" s="198">
        <v>127</v>
      </c>
      <c r="R1238" s="28">
        <f t="shared" si="165"/>
        <v>25400</v>
      </c>
      <c r="S1238" s="28">
        <f t="shared" si="164"/>
        <v>27178</v>
      </c>
      <c r="T1238" s="28">
        <f t="shared" si="166"/>
        <v>29080.460000000003</v>
      </c>
      <c r="U1238" s="32" t="s">
        <v>153</v>
      </c>
      <c r="V1238" s="32" t="s">
        <v>558</v>
      </c>
      <c r="W1238" s="95" t="s">
        <v>101</v>
      </c>
      <c r="X1238" s="33">
        <v>0</v>
      </c>
    </row>
    <row r="1239" spans="1:24" ht="36">
      <c r="A1239" s="26">
        <v>1255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3" t="s">
        <v>35</v>
      </c>
      <c r="F1239" s="32" t="s">
        <v>212</v>
      </c>
      <c r="G1239" s="32" t="s">
        <v>218</v>
      </c>
      <c r="H1239" s="83" t="s">
        <v>277</v>
      </c>
      <c r="I1239" s="16" t="s">
        <v>867</v>
      </c>
      <c r="J1239" s="16" t="s">
        <v>867</v>
      </c>
      <c r="K1239" s="16" t="s">
        <v>867</v>
      </c>
      <c r="L1239" s="16" t="s">
        <v>867</v>
      </c>
      <c r="M1239" s="32" t="s">
        <v>326</v>
      </c>
      <c r="N1239" s="91" t="s">
        <v>235</v>
      </c>
      <c r="O1239" s="32" t="s">
        <v>145</v>
      </c>
      <c r="P1239" s="17">
        <v>40</v>
      </c>
      <c r="Q1239" s="198">
        <v>930</v>
      </c>
      <c r="R1239" s="28">
        <f t="shared" si="165"/>
        <v>37200</v>
      </c>
      <c r="S1239" s="28">
        <f t="shared" si="164"/>
        <v>39804</v>
      </c>
      <c r="T1239" s="28">
        <f t="shared" si="166"/>
        <v>42590.28</v>
      </c>
      <c r="U1239" s="32" t="s">
        <v>549</v>
      </c>
      <c r="V1239" s="32" t="s">
        <v>546</v>
      </c>
      <c r="W1239" s="95" t="s">
        <v>101</v>
      </c>
      <c r="X1239" s="33">
        <v>0</v>
      </c>
    </row>
    <row r="1240" spans="1:24" ht="36">
      <c r="A1240" s="26">
        <v>1256</v>
      </c>
      <c r="B1240" s="54" t="str">
        <f>B1183</f>
        <v>01 Закупки, не превышающие финансовый год</v>
      </c>
      <c r="C1240" s="25">
        <v>256</v>
      </c>
      <c r="D1240" s="25" t="s">
        <v>35</v>
      </c>
      <c r="E1240" s="103" t="s">
        <v>35</v>
      </c>
      <c r="F1240" s="32" t="s">
        <v>212</v>
      </c>
      <c r="G1240" s="32" t="s">
        <v>218</v>
      </c>
      <c r="H1240" s="83" t="s">
        <v>277</v>
      </c>
      <c r="I1240" s="16" t="s">
        <v>868</v>
      </c>
      <c r="J1240" s="16" t="s">
        <v>868</v>
      </c>
      <c r="K1240" s="16" t="s">
        <v>868</v>
      </c>
      <c r="L1240" s="16" t="s">
        <v>868</v>
      </c>
      <c r="M1240" s="32" t="s">
        <v>326</v>
      </c>
      <c r="N1240" s="91" t="s">
        <v>235</v>
      </c>
      <c r="O1240" s="32" t="s">
        <v>145</v>
      </c>
      <c r="P1240" s="17">
        <v>10</v>
      </c>
      <c r="Q1240" s="198">
        <v>1532</v>
      </c>
      <c r="R1240" s="28">
        <f t="shared" si="165"/>
        <v>15320</v>
      </c>
      <c r="S1240" s="28">
        <f t="shared" si="164"/>
        <v>16392.400000000001</v>
      </c>
      <c r="T1240" s="28">
        <f t="shared" si="166"/>
        <v>17539.868000000002</v>
      </c>
      <c r="U1240" s="32" t="s">
        <v>153</v>
      </c>
      <c r="V1240" s="32" t="s">
        <v>558</v>
      </c>
      <c r="W1240" s="95" t="s">
        <v>101</v>
      </c>
      <c r="X1240" s="33">
        <v>0</v>
      </c>
    </row>
    <row r="1241" spans="1:24" ht="48">
      <c r="A1241" s="26">
        <v>1257</v>
      </c>
      <c r="B1241" s="54" t="e">
        <f>B1188</f>
        <v>#REF!</v>
      </c>
      <c r="C1241" s="25">
        <v>256</v>
      </c>
      <c r="D1241" s="25" t="s">
        <v>35</v>
      </c>
      <c r="E1241" s="103" t="s">
        <v>35</v>
      </c>
      <c r="F1241" s="32" t="s">
        <v>212</v>
      </c>
      <c r="G1241" s="32" t="s">
        <v>218</v>
      </c>
      <c r="H1241" s="83" t="s">
        <v>277</v>
      </c>
      <c r="I1241" s="16" t="s">
        <v>869</v>
      </c>
      <c r="J1241" s="16" t="s">
        <v>869</v>
      </c>
      <c r="K1241" s="16" t="s">
        <v>869</v>
      </c>
      <c r="L1241" s="16" t="s">
        <v>869</v>
      </c>
      <c r="M1241" s="32" t="s">
        <v>326</v>
      </c>
      <c r="N1241" s="91" t="s">
        <v>235</v>
      </c>
      <c r="O1241" s="32" t="s">
        <v>145</v>
      </c>
      <c r="P1241" s="17">
        <v>30</v>
      </c>
      <c r="Q1241" s="198">
        <v>933</v>
      </c>
      <c r="R1241" s="28">
        <f t="shared" si="165"/>
        <v>27990</v>
      </c>
      <c r="S1241" s="28">
        <f t="shared" si="164"/>
        <v>29949.300000000003</v>
      </c>
      <c r="T1241" s="28">
        <f t="shared" si="166"/>
        <v>32045.751000000004</v>
      </c>
      <c r="U1241" s="32" t="s">
        <v>549</v>
      </c>
      <c r="V1241" s="32" t="s">
        <v>546</v>
      </c>
      <c r="W1241" s="95" t="s">
        <v>101</v>
      </c>
      <c r="X1241" s="33">
        <v>0</v>
      </c>
    </row>
    <row r="1242" spans="1:24" ht="24">
      <c r="A1242" s="26">
        <v>1258</v>
      </c>
      <c r="B1242" s="54" t="e">
        <f>B1189</f>
        <v>#REF!</v>
      </c>
      <c r="C1242" s="25">
        <v>256</v>
      </c>
      <c r="D1242" s="25" t="s">
        <v>35</v>
      </c>
      <c r="E1242" s="103" t="s">
        <v>35</v>
      </c>
      <c r="F1242" s="32" t="s">
        <v>212</v>
      </c>
      <c r="G1242" s="32" t="s">
        <v>218</v>
      </c>
      <c r="H1242" s="83" t="s">
        <v>183</v>
      </c>
      <c r="I1242" s="16" t="s">
        <v>870</v>
      </c>
      <c r="J1242" s="16" t="s">
        <v>870</v>
      </c>
      <c r="K1242" s="16" t="s">
        <v>870</v>
      </c>
      <c r="L1242" s="16" t="s">
        <v>870</v>
      </c>
      <c r="M1242" s="32" t="s">
        <v>326</v>
      </c>
      <c r="N1242" s="91" t="s">
        <v>235</v>
      </c>
      <c r="O1242" s="32" t="s">
        <v>314</v>
      </c>
      <c r="P1242" s="17">
        <v>500</v>
      </c>
      <c r="Q1242" s="198">
        <v>716</v>
      </c>
      <c r="R1242" s="28">
        <f t="shared" si="165"/>
        <v>358000</v>
      </c>
      <c r="S1242" s="28">
        <f t="shared" si="164"/>
        <v>383060</v>
      </c>
      <c r="T1242" s="28">
        <f t="shared" si="166"/>
        <v>409874.2</v>
      </c>
      <c r="U1242" s="32" t="s">
        <v>549</v>
      </c>
      <c r="V1242" s="32" t="s">
        <v>546</v>
      </c>
      <c r="W1242" s="95" t="s">
        <v>101</v>
      </c>
      <c r="X1242" s="33">
        <v>0</v>
      </c>
    </row>
    <row r="1243" spans="1:24" ht="24">
      <c r="A1243" s="26">
        <v>1259</v>
      </c>
      <c r="B1243" s="54" t="e">
        <f>#REF!</f>
        <v>#REF!</v>
      </c>
      <c r="C1243" s="25">
        <v>256</v>
      </c>
      <c r="D1243" s="25" t="s">
        <v>35</v>
      </c>
      <c r="E1243" s="103" t="s">
        <v>35</v>
      </c>
      <c r="F1243" s="32" t="s">
        <v>212</v>
      </c>
      <c r="G1243" s="32" t="s">
        <v>218</v>
      </c>
      <c r="H1243" s="83" t="s">
        <v>183</v>
      </c>
      <c r="I1243" s="16" t="s">
        <v>871</v>
      </c>
      <c r="J1243" s="16" t="s">
        <v>871</v>
      </c>
      <c r="K1243" s="16" t="s">
        <v>871</v>
      </c>
      <c r="L1243" s="16" t="s">
        <v>871</v>
      </c>
      <c r="M1243" s="32" t="s">
        <v>326</v>
      </c>
      <c r="N1243" s="91" t="s">
        <v>235</v>
      </c>
      <c r="O1243" s="32" t="s">
        <v>120</v>
      </c>
      <c r="P1243" s="17">
        <v>10</v>
      </c>
      <c r="Q1243" s="198">
        <v>800</v>
      </c>
      <c r="R1243" s="28">
        <f t="shared" si="165"/>
        <v>8000</v>
      </c>
      <c r="S1243" s="28">
        <f t="shared" si="164"/>
        <v>8560</v>
      </c>
      <c r="T1243" s="28">
        <f t="shared" si="166"/>
        <v>9159.2000000000007</v>
      </c>
      <c r="U1243" s="32" t="s">
        <v>153</v>
      </c>
      <c r="V1243" s="32" t="s">
        <v>558</v>
      </c>
      <c r="W1243" s="95" t="s">
        <v>101</v>
      </c>
      <c r="X1243" s="33">
        <v>0</v>
      </c>
    </row>
    <row r="1244" spans="1:24" ht="36">
      <c r="A1244" s="26">
        <v>1260</v>
      </c>
      <c r="B1244" s="54" t="str">
        <f>B1190</f>
        <v>01 Закупки, не превышающие финансовый год</v>
      </c>
      <c r="C1244" s="25">
        <v>256</v>
      </c>
      <c r="D1244" s="25" t="s">
        <v>35</v>
      </c>
      <c r="E1244" s="103" t="s">
        <v>35</v>
      </c>
      <c r="F1244" s="32" t="s">
        <v>212</v>
      </c>
      <c r="G1244" s="32" t="s">
        <v>218</v>
      </c>
      <c r="H1244" s="83" t="s">
        <v>183</v>
      </c>
      <c r="I1244" s="16" t="s">
        <v>1801</v>
      </c>
      <c r="J1244" s="16" t="s">
        <v>1800</v>
      </c>
      <c r="K1244" s="16" t="s">
        <v>1801</v>
      </c>
      <c r="L1244" s="16" t="s">
        <v>1800</v>
      </c>
      <c r="M1244" s="32" t="s">
        <v>326</v>
      </c>
      <c r="N1244" s="91" t="s">
        <v>235</v>
      </c>
      <c r="O1244" s="32" t="s">
        <v>146</v>
      </c>
      <c r="P1244" s="17">
        <v>200</v>
      </c>
      <c r="Q1244" s="198">
        <v>376</v>
      </c>
      <c r="R1244" s="28">
        <f t="shared" si="165"/>
        <v>75200</v>
      </c>
      <c r="S1244" s="28">
        <f t="shared" si="164"/>
        <v>80464</v>
      </c>
      <c r="T1244" s="28">
        <f t="shared" si="166"/>
        <v>86096.48000000001</v>
      </c>
      <c r="U1244" s="32" t="s">
        <v>153</v>
      </c>
      <c r="V1244" s="32" t="s">
        <v>558</v>
      </c>
      <c r="W1244" s="95" t="s">
        <v>101</v>
      </c>
      <c r="X1244" s="33">
        <v>0</v>
      </c>
    </row>
    <row r="1245" spans="1:24" ht="36">
      <c r="A1245" s="26">
        <v>1261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3" t="s">
        <v>35</v>
      </c>
      <c r="F1245" s="32" t="s">
        <v>212</v>
      </c>
      <c r="G1245" s="32" t="s">
        <v>218</v>
      </c>
      <c r="H1245" s="77" t="s">
        <v>225</v>
      </c>
      <c r="I1245" s="16" t="s">
        <v>872</v>
      </c>
      <c r="J1245" s="16" t="s">
        <v>872</v>
      </c>
      <c r="K1245" s="16" t="s">
        <v>872</v>
      </c>
      <c r="L1245" s="16" t="s">
        <v>872</v>
      </c>
      <c r="M1245" s="32" t="s">
        <v>326</v>
      </c>
      <c r="N1245" s="91" t="s">
        <v>235</v>
      </c>
      <c r="O1245" s="32" t="s">
        <v>314</v>
      </c>
      <c r="P1245" s="17">
        <v>6</v>
      </c>
      <c r="Q1245" s="198">
        <v>39000</v>
      </c>
      <c r="R1245" s="28">
        <f t="shared" si="165"/>
        <v>234000</v>
      </c>
      <c r="S1245" s="28">
        <f t="shared" si="164"/>
        <v>250380</v>
      </c>
      <c r="T1245" s="28">
        <f t="shared" si="166"/>
        <v>267906.60000000003</v>
      </c>
      <c r="U1245" s="32" t="s">
        <v>549</v>
      </c>
      <c r="V1245" s="32" t="s">
        <v>546</v>
      </c>
      <c r="W1245" s="95" t="s">
        <v>101</v>
      </c>
      <c r="X1245" s="33">
        <v>0</v>
      </c>
    </row>
    <row r="1246" spans="1:24" ht="36">
      <c r="A1246" s="26">
        <v>1262</v>
      </c>
      <c r="B1246" s="54" t="str">
        <f>B1193</f>
        <v>01 Закупки, не превышающие финансовый год</v>
      </c>
      <c r="C1246" s="25">
        <v>256</v>
      </c>
      <c r="D1246" s="25" t="s">
        <v>35</v>
      </c>
      <c r="E1246" s="103" t="s">
        <v>35</v>
      </c>
      <c r="F1246" s="32" t="s">
        <v>212</v>
      </c>
      <c r="G1246" s="32" t="s">
        <v>218</v>
      </c>
      <c r="H1246" s="77" t="s">
        <v>225</v>
      </c>
      <c r="I1246" s="16" t="s">
        <v>873</v>
      </c>
      <c r="J1246" s="16" t="s">
        <v>873</v>
      </c>
      <c r="K1246" s="16" t="s">
        <v>873</v>
      </c>
      <c r="L1246" s="16" t="s">
        <v>873</v>
      </c>
      <c r="M1246" s="32" t="s">
        <v>326</v>
      </c>
      <c r="N1246" s="91" t="s">
        <v>235</v>
      </c>
      <c r="O1246" s="32" t="s">
        <v>314</v>
      </c>
      <c r="P1246" s="17">
        <v>2</v>
      </c>
      <c r="Q1246" s="198">
        <v>39500</v>
      </c>
      <c r="R1246" s="28">
        <f t="shared" si="165"/>
        <v>79000</v>
      </c>
      <c r="S1246" s="28">
        <f t="shared" si="164"/>
        <v>84530</v>
      </c>
      <c r="T1246" s="28">
        <f t="shared" si="166"/>
        <v>90447.1</v>
      </c>
      <c r="U1246" s="32" t="s">
        <v>549</v>
      </c>
      <c r="V1246" s="32" t="s">
        <v>546</v>
      </c>
      <c r="W1246" s="95" t="s">
        <v>101</v>
      </c>
      <c r="X1246" s="33">
        <v>0</v>
      </c>
    </row>
    <row r="1247" spans="1:24" ht="36">
      <c r="A1247" s="26">
        <v>1263</v>
      </c>
      <c r="B1247" s="54" t="str">
        <f>B1201</f>
        <v>01 Закупки, не превышающие финансовый год</v>
      </c>
      <c r="C1247" s="25">
        <v>256</v>
      </c>
      <c r="D1247" s="25" t="s">
        <v>35</v>
      </c>
      <c r="E1247" s="103" t="s">
        <v>35</v>
      </c>
      <c r="F1247" s="32" t="s">
        <v>212</v>
      </c>
      <c r="G1247" s="32" t="s">
        <v>218</v>
      </c>
      <c r="H1247" s="77" t="s">
        <v>224</v>
      </c>
      <c r="I1247" s="16" t="s">
        <v>874</v>
      </c>
      <c r="J1247" s="16" t="s">
        <v>874</v>
      </c>
      <c r="K1247" s="16" t="s">
        <v>874</v>
      </c>
      <c r="L1247" s="16" t="s">
        <v>874</v>
      </c>
      <c r="M1247" s="32" t="s">
        <v>326</v>
      </c>
      <c r="N1247" s="91" t="s">
        <v>235</v>
      </c>
      <c r="O1247" s="32" t="s">
        <v>163</v>
      </c>
      <c r="P1247" s="17">
        <v>130</v>
      </c>
      <c r="Q1247" s="198">
        <v>1195</v>
      </c>
      <c r="R1247" s="28">
        <f t="shared" si="165"/>
        <v>155350</v>
      </c>
      <c r="S1247" s="28">
        <f t="shared" si="164"/>
        <v>166224.5</v>
      </c>
      <c r="T1247" s="28">
        <f t="shared" si="166"/>
        <v>177860.215</v>
      </c>
      <c r="U1247" s="32" t="s">
        <v>549</v>
      </c>
      <c r="V1247" s="32" t="s">
        <v>546</v>
      </c>
      <c r="W1247" s="95" t="s">
        <v>101</v>
      </c>
      <c r="X1247" s="33">
        <v>0</v>
      </c>
    </row>
    <row r="1248" spans="1:24" ht="36">
      <c r="A1248" s="26">
        <v>1264</v>
      </c>
      <c r="B1248" s="54" t="str">
        <f>B1203</f>
        <v>01 Закупки, не превышающие финансовый год</v>
      </c>
      <c r="C1248" s="25">
        <v>256</v>
      </c>
      <c r="D1248" s="25" t="s">
        <v>35</v>
      </c>
      <c r="E1248" s="103" t="s">
        <v>35</v>
      </c>
      <c r="F1248" s="32" t="s">
        <v>212</v>
      </c>
      <c r="G1248" s="32" t="s">
        <v>218</v>
      </c>
      <c r="H1248" s="83" t="s">
        <v>183</v>
      </c>
      <c r="I1248" s="16" t="s">
        <v>876</v>
      </c>
      <c r="J1248" s="16" t="s">
        <v>876</v>
      </c>
      <c r="K1248" s="16" t="s">
        <v>876</v>
      </c>
      <c r="L1248" s="16" t="s">
        <v>876</v>
      </c>
      <c r="M1248" s="32" t="s">
        <v>326</v>
      </c>
      <c r="N1248" s="91" t="s">
        <v>235</v>
      </c>
      <c r="O1248" s="32" t="s">
        <v>145</v>
      </c>
      <c r="P1248" s="17">
        <v>10</v>
      </c>
      <c r="Q1248" s="198">
        <v>2148</v>
      </c>
      <c r="R1248" s="28">
        <f t="shared" si="165"/>
        <v>21480</v>
      </c>
      <c r="S1248" s="28">
        <f t="shared" si="164"/>
        <v>22983.600000000002</v>
      </c>
      <c r="T1248" s="28">
        <f t="shared" si="166"/>
        <v>24592.452000000005</v>
      </c>
      <c r="U1248" s="32" t="s">
        <v>153</v>
      </c>
      <c r="V1248" s="32" t="s">
        <v>558</v>
      </c>
      <c r="W1248" s="95" t="s">
        <v>101</v>
      </c>
      <c r="X1248" s="33">
        <v>0</v>
      </c>
    </row>
    <row r="1249" spans="1:24" ht="15">
      <c r="A1249" s="26">
        <v>1265</v>
      </c>
      <c r="B1249" s="54"/>
      <c r="C1249" s="32"/>
      <c r="D1249" s="32"/>
      <c r="E1249" s="32"/>
      <c r="F1249" s="32"/>
      <c r="G1249" s="32"/>
      <c r="H1249" s="83"/>
      <c r="I1249" s="16"/>
      <c r="J1249" s="16"/>
      <c r="K1249" s="16"/>
      <c r="L1249" s="16"/>
      <c r="M1249" s="32"/>
      <c r="N1249" s="32"/>
      <c r="O1249" s="32"/>
      <c r="P1249" s="17"/>
      <c r="Q1249" s="198"/>
      <c r="R1249" s="28">
        <f>SUM(R1225:R1248)</f>
        <v>1139500</v>
      </c>
      <c r="S1249" s="28"/>
      <c r="T1249" s="28"/>
      <c r="U1249" s="32"/>
      <c r="V1249" s="32"/>
      <c r="W1249" s="31"/>
      <c r="X1249" s="33"/>
    </row>
    <row r="1250" spans="1:24" ht="48">
      <c r="A1250" s="26">
        <v>1266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3" t="s">
        <v>35</v>
      </c>
      <c r="F1250" s="32" t="s">
        <v>212</v>
      </c>
      <c r="G1250" s="32" t="s">
        <v>218</v>
      </c>
      <c r="H1250" s="77" t="s">
        <v>356</v>
      </c>
      <c r="I1250" s="47" t="s">
        <v>877</v>
      </c>
      <c r="J1250" s="47" t="s">
        <v>877</v>
      </c>
      <c r="K1250" s="47" t="s">
        <v>877</v>
      </c>
      <c r="L1250" s="47" t="s">
        <v>877</v>
      </c>
      <c r="M1250" s="32" t="s">
        <v>326</v>
      </c>
      <c r="N1250" s="91" t="s">
        <v>235</v>
      </c>
      <c r="O1250" s="32" t="s">
        <v>145</v>
      </c>
      <c r="P1250" s="181">
        <v>4</v>
      </c>
      <c r="Q1250" s="181">
        <v>1790</v>
      </c>
      <c r="R1250" s="28">
        <f t="shared" si="165"/>
        <v>7160</v>
      </c>
      <c r="S1250" s="28">
        <f t="shared" ref="S1250:S1258" si="167">R1250*1.07</f>
        <v>7661.2000000000007</v>
      </c>
      <c r="T1250" s="28">
        <f t="shared" ref="T1250:T1263" si="168">S1250*1.07</f>
        <v>8197.4840000000004</v>
      </c>
      <c r="U1250" s="32" t="s">
        <v>153</v>
      </c>
      <c r="V1250" s="32" t="s">
        <v>558</v>
      </c>
      <c r="W1250" s="95" t="s">
        <v>101</v>
      </c>
      <c r="X1250" s="33">
        <v>0</v>
      </c>
    </row>
    <row r="1251" spans="1:24" ht="132">
      <c r="A1251" s="26">
        <v>1267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3" t="s">
        <v>35</v>
      </c>
      <c r="F1251" s="32" t="s">
        <v>212</v>
      </c>
      <c r="G1251" s="32" t="s">
        <v>218</v>
      </c>
      <c r="H1251" s="83" t="s">
        <v>183</v>
      </c>
      <c r="I1251" s="47" t="s">
        <v>1203</v>
      </c>
      <c r="J1251" s="47" t="s">
        <v>1203</v>
      </c>
      <c r="K1251" s="47" t="s">
        <v>1203</v>
      </c>
      <c r="L1251" s="47" t="s">
        <v>1203</v>
      </c>
      <c r="M1251" s="32" t="s">
        <v>326</v>
      </c>
      <c r="N1251" s="91" t="s">
        <v>235</v>
      </c>
      <c r="O1251" s="32" t="s">
        <v>145</v>
      </c>
      <c r="P1251" s="181">
        <v>4</v>
      </c>
      <c r="Q1251" s="181">
        <v>8700</v>
      </c>
      <c r="R1251" s="28">
        <f t="shared" si="165"/>
        <v>34800</v>
      </c>
      <c r="S1251" s="28">
        <f t="shared" si="167"/>
        <v>37236</v>
      </c>
      <c r="T1251" s="28">
        <f t="shared" si="168"/>
        <v>39842.520000000004</v>
      </c>
      <c r="U1251" s="32" t="s">
        <v>153</v>
      </c>
      <c r="V1251" s="32" t="s">
        <v>558</v>
      </c>
      <c r="W1251" s="95" t="s">
        <v>101</v>
      </c>
      <c r="X1251" s="33">
        <v>0</v>
      </c>
    </row>
    <row r="1252" spans="1:24" ht="48">
      <c r="A1252" s="26">
        <v>1268</v>
      </c>
      <c r="B1252" s="54" t="str">
        <f>B1206</f>
        <v>01 Закупки, не превышающие финансовый год</v>
      </c>
      <c r="C1252" s="25">
        <v>256</v>
      </c>
      <c r="D1252" s="25" t="s">
        <v>35</v>
      </c>
      <c r="E1252" s="103" t="s">
        <v>35</v>
      </c>
      <c r="F1252" s="32" t="s">
        <v>212</v>
      </c>
      <c r="G1252" s="32" t="s">
        <v>218</v>
      </c>
      <c r="H1252" s="77" t="s">
        <v>244</v>
      </c>
      <c r="I1252" s="47" t="s">
        <v>1668</v>
      </c>
      <c r="J1252" s="32" t="s">
        <v>1204</v>
      </c>
      <c r="K1252" s="47" t="s">
        <v>1668</v>
      </c>
      <c r="L1252" s="32" t="s">
        <v>1204</v>
      </c>
      <c r="M1252" s="32" t="s">
        <v>326</v>
      </c>
      <c r="N1252" s="91" t="s">
        <v>235</v>
      </c>
      <c r="O1252" s="32" t="s">
        <v>163</v>
      </c>
      <c r="P1252" s="181">
        <v>48</v>
      </c>
      <c r="Q1252" s="181">
        <v>2060</v>
      </c>
      <c r="R1252" s="28">
        <f t="shared" si="165"/>
        <v>98880</v>
      </c>
      <c r="S1252" s="28">
        <f t="shared" si="167"/>
        <v>105801.60000000001</v>
      </c>
      <c r="T1252" s="28">
        <f t="shared" si="168"/>
        <v>113207.71200000001</v>
      </c>
      <c r="U1252" s="32" t="s">
        <v>153</v>
      </c>
      <c r="V1252" s="32" t="s">
        <v>558</v>
      </c>
      <c r="W1252" s="95" t="s">
        <v>101</v>
      </c>
      <c r="X1252" s="33">
        <v>0</v>
      </c>
    </row>
    <row r="1253" spans="1:24" ht="36">
      <c r="A1253" s="26">
        <v>1269</v>
      </c>
      <c r="B1253" s="54" t="e">
        <f>#REF!</f>
        <v>#REF!</v>
      </c>
      <c r="C1253" s="25">
        <v>256</v>
      </c>
      <c r="D1253" s="25" t="s">
        <v>35</v>
      </c>
      <c r="E1253" s="103" t="s">
        <v>35</v>
      </c>
      <c r="F1253" s="32" t="s">
        <v>212</v>
      </c>
      <c r="G1253" s="32" t="s">
        <v>218</v>
      </c>
      <c r="H1253" s="77" t="s">
        <v>174</v>
      </c>
      <c r="I1253" s="47" t="s">
        <v>878</v>
      </c>
      <c r="J1253" s="47" t="s">
        <v>878</v>
      </c>
      <c r="K1253" s="47" t="s">
        <v>878</v>
      </c>
      <c r="L1253" s="47" t="s">
        <v>878</v>
      </c>
      <c r="M1253" s="32" t="s">
        <v>326</v>
      </c>
      <c r="N1253" s="91" t="s">
        <v>235</v>
      </c>
      <c r="O1253" s="32" t="s">
        <v>145</v>
      </c>
      <c r="P1253" s="181">
        <v>10</v>
      </c>
      <c r="Q1253" s="181">
        <v>835</v>
      </c>
      <c r="R1253" s="28">
        <f t="shared" si="165"/>
        <v>8350</v>
      </c>
      <c r="S1253" s="28">
        <f t="shared" si="167"/>
        <v>8934.5</v>
      </c>
      <c r="T1253" s="28">
        <f t="shared" si="168"/>
        <v>9559.9150000000009</v>
      </c>
      <c r="U1253" s="32" t="s">
        <v>153</v>
      </c>
      <c r="V1253" s="32" t="s">
        <v>558</v>
      </c>
      <c r="W1253" s="95" t="s">
        <v>101</v>
      </c>
      <c r="X1253" s="33">
        <v>0</v>
      </c>
    </row>
    <row r="1254" spans="1:24" ht="36">
      <c r="A1254" s="26">
        <v>1270</v>
      </c>
      <c r="B1254" s="54" t="str">
        <f>B1207</f>
        <v>01 Закупки, не превышающие финансовый год</v>
      </c>
      <c r="C1254" s="25">
        <v>256</v>
      </c>
      <c r="D1254" s="25" t="s">
        <v>35</v>
      </c>
      <c r="E1254" s="103" t="s">
        <v>35</v>
      </c>
      <c r="F1254" s="32" t="s">
        <v>212</v>
      </c>
      <c r="G1254" s="32" t="s">
        <v>218</v>
      </c>
      <c r="H1254" s="83" t="s">
        <v>176</v>
      </c>
      <c r="I1254" s="47" t="s">
        <v>879</v>
      </c>
      <c r="J1254" s="47" t="s">
        <v>879</v>
      </c>
      <c r="K1254" s="47" t="s">
        <v>879</v>
      </c>
      <c r="L1254" s="47" t="s">
        <v>879</v>
      </c>
      <c r="M1254" s="32" t="s">
        <v>326</v>
      </c>
      <c r="N1254" s="91" t="s">
        <v>235</v>
      </c>
      <c r="O1254" s="32" t="s">
        <v>145</v>
      </c>
      <c r="P1254" s="181">
        <v>6</v>
      </c>
      <c r="Q1254" s="181">
        <v>2000</v>
      </c>
      <c r="R1254" s="28">
        <f t="shared" si="165"/>
        <v>12000</v>
      </c>
      <c r="S1254" s="28">
        <f t="shared" si="167"/>
        <v>12840</v>
      </c>
      <c r="T1254" s="28">
        <f t="shared" si="168"/>
        <v>13738.800000000001</v>
      </c>
      <c r="U1254" s="32" t="s">
        <v>153</v>
      </c>
      <c r="V1254" s="32" t="s">
        <v>558</v>
      </c>
      <c r="W1254" s="95" t="s">
        <v>101</v>
      </c>
      <c r="X1254" s="33">
        <v>0</v>
      </c>
    </row>
    <row r="1255" spans="1:24" ht="51.75" customHeight="1">
      <c r="A1255" s="26">
        <v>1272</v>
      </c>
      <c r="B1255" s="54" t="e">
        <f>B1213</f>
        <v>#REF!</v>
      </c>
      <c r="C1255" s="25">
        <v>256</v>
      </c>
      <c r="D1255" s="25" t="s">
        <v>35</v>
      </c>
      <c r="E1255" s="103" t="s">
        <v>35</v>
      </c>
      <c r="F1255" s="32" t="s">
        <v>212</v>
      </c>
      <c r="G1255" s="32" t="s">
        <v>218</v>
      </c>
      <c r="H1255" s="83" t="s">
        <v>357</v>
      </c>
      <c r="I1255" s="47" t="s">
        <v>1670</v>
      </c>
      <c r="J1255" s="47" t="s">
        <v>881</v>
      </c>
      <c r="K1255" s="47" t="s">
        <v>1670</v>
      </c>
      <c r="L1255" s="47" t="s">
        <v>1793</v>
      </c>
      <c r="M1255" s="32" t="s">
        <v>326</v>
      </c>
      <c r="N1255" s="91" t="s">
        <v>235</v>
      </c>
      <c r="O1255" s="32" t="s">
        <v>145</v>
      </c>
      <c r="P1255" s="181">
        <v>4</v>
      </c>
      <c r="Q1255" s="181">
        <v>2500</v>
      </c>
      <c r="R1255" s="28">
        <f t="shared" si="165"/>
        <v>10000</v>
      </c>
      <c r="S1255" s="28">
        <f t="shared" si="167"/>
        <v>10700</v>
      </c>
      <c r="T1255" s="28">
        <f t="shared" si="168"/>
        <v>11449</v>
      </c>
      <c r="U1255" s="32" t="s">
        <v>153</v>
      </c>
      <c r="V1255" s="32" t="s">
        <v>558</v>
      </c>
      <c r="W1255" s="95" t="s">
        <v>101</v>
      </c>
      <c r="X1255" s="33">
        <v>0</v>
      </c>
    </row>
    <row r="1256" spans="1:24" ht="48">
      <c r="A1256" s="26">
        <v>1273</v>
      </c>
      <c r="B1256" s="54" t="s">
        <v>321</v>
      </c>
      <c r="C1256" s="25">
        <v>256</v>
      </c>
      <c r="D1256" s="25" t="s">
        <v>35</v>
      </c>
      <c r="E1256" s="103" t="s">
        <v>35</v>
      </c>
      <c r="F1256" s="32" t="s">
        <v>212</v>
      </c>
      <c r="G1256" s="32" t="s">
        <v>218</v>
      </c>
      <c r="H1256" s="83" t="s">
        <v>176</v>
      </c>
      <c r="I1256" s="47" t="s">
        <v>1671</v>
      </c>
      <c r="J1256" s="47" t="s">
        <v>882</v>
      </c>
      <c r="K1256" s="47" t="s">
        <v>882</v>
      </c>
      <c r="L1256" s="47" t="s">
        <v>882</v>
      </c>
      <c r="M1256" s="32" t="s">
        <v>326</v>
      </c>
      <c r="N1256" s="91" t="s">
        <v>235</v>
      </c>
      <c r="O1256" s="32" t="s">
        <v>145</v>
      </c>
      <c r="P1256" s="181">
        <v>4</v>
      </c>
      <c r="Q1256" s="181">
        <v>3350</v>
      </c>
      <c r="R1256" s="28">
        <f t="shared" si="165"/>
        <v>13400</v>
      </c>
      <c r="S1256" s="28">
        <f t="shared" si="167"/>
        <v>14338</v>
      </c>
      <c r="T1256" s="28">
        <f t="shared" si="168"/>
        <v>15341.660000000002</v>
      </c>
      <c r="U1256" s="32" t="s">
        <v>152</v>
      </c>
      <c r="V1256" s="32" t="s">
        <v>558</v>
      </c>
      <c r="W1256" s="95" t="s">
        <v>101</v>
      </c>
      <c r="X1256" s="33">
        <v>0</v>
      </c>
    </row>
    <row r="1257" spans="1:24" ht="36">
      <c r="A1257" s="26">
        <v>1274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3" t="s">
        <v>35</v>
      </c>
      <c r="F1257" s="32" t="s">
        <v>212</v>
      </c>
      <c r="G1257" s="32" t="s">
        <v>218</v>
      </c>
      <c r="H1257" s="83" t="s">
        <v>176</v>
      </c>
      <c r="I1257" s="47" t="s">
        <v>1672</v>
      </c>
      <c r="J1257" s="47" t="s">
        <v>883</v>
      </c>
      <c r="K1257" s="47" t="s">
        <v>1672</v>
      </c>
      <c r="L1257" s="47" t="s">
        <v>883</v>
      </c>
      <c r="M1257" s="32" t="s">
        <v>326</v>
      </c>
      <c r="N1257" s="91" t="s">
        <v>235</v>
      </c>
      <c r="O1257" s="32" t="s">
        <v>145</v>
      </c>
      <c r="P1257" s="181">
        <v>4</v>
      </c>
      <c r="Q1257" s="181">
        <v>1930</v>
      </c>
      <c r="R1257" s="28">
        <f t="shared" si="165"/>
        <v>7720</v>
      </c>
      <c r="S1257" s="28">
        <f t="shared" si="167"/>
        <v>8260.4</v>
      </c>
      <c r="T1257" s="28">
        <f t="shared" si="168"/>
        <v>8838.6280000000006</v>
      </c>
      <c r="U1257" s="32" t="s">
        <v>152</v>
      </c>
      <c r="V1257" s="32" t="s">
        <v>558</v>
      </c>
      <c r="W1257" s="95" t="s">
        <v>101</v>
      </c>
      <c r="X1257" s="33">
        <v>0</v>
      </c>
    </row>
    <row r="1258" spans="1:24" ht="60">
      <c r="A1258" s="26">
        <v>1275</v>
      </c>
      <c r="B1258" s="54" t="str">
        <f>B1218</f>
        <v>01 Закупки, не превышающие финансовый год</v>
      </c>
      <c r="C1258" s="25">
        <v>256</v>
      </c>
      <c r="D1258" s="25" t="s">
        <v>35</v>
      </c>
      <c r="E1258" s="103" t="s">
        <v>35</v>
      </c>
      <c r="F1258" s="32" t="s">
        <v>212</v>
      </c>
      <c r="G1258" s="32" t="s">
        <v>218</v>
      </c>
      <c r="H1258" s="83" t="s">
        <v>176</v>
      </c>
      <c r="I1258" s="47" t="s">
        <v>884</v>
      </c>
      <c r="J1258" s="47" t="s">
        <v>884</v>
      </c>
      <c r="K1258" s="47" t="s">
        <v>884</v>
      </c>
      <c r="L1258" s="47" t="s">
        <v>884</v>
      </c>
      <c r="M1258" s="32" t="s">
        <v>326</v>
      </c>
      <c r="N1258" s="91" t="s">
        <v>235</v>
      </c>
      <c r="O1258" s="32" t="s">
        <v>145</v>
      </c>
      <c r="P1258" s="181">
        <v>1</v>
      </c>
      <c r="Q1258" s="181">
        <v>5970</v>
      </c>
      <c r="R1258" s="28">
        <f t="shared" si="165"/>
        <v>5970</v>
      </c>
      <c r="S1258" s="28">
        <f t="shared" si="167"/>
        <v>6387.9000000000005</v>
      </c>
      <c r="T1258" s="28">
        <f t="shared" si="168"/>
        <v>6835.0530000000008</v>
      </c>
      <c r="U1258" s="32" t="s">
        <v>152</v>
      </c>
      <c r="V1258" s="32" t="s">
        <v>558</v>
      </c>
      <c r="W1258" s="95" t="s">
        <v>101</v>
      </c>
      <c r="X1258" s="33">
        <v>0</v>
      </c>
    </row>
    <row r="1259" spans="1:24" ht="15.75">
      <c r="A1259" s="26">
        <v>1277</v>
      </c>
      <c r="B1259" s="54"/>
      <c r="C1259" s="32"/>
      <c r="D1259" s="32"/>
      <c r="E1259" s="32"/>
      <c r="F1259" s="32"/>
      <c r="G1259" s="32"/>
      <c r="H1259" s="32"/>
      <c r="I1259" s="47"/>
      <c r="J1259" s="47"/>
      <c r="K1259" s="47"/>
      <c r="L1259" s="47"/>
      <c r="M1259" s="32"/>
      <c r="N1259" s="91"/>
      <c r="O1259" s="32"/>
      <c r="P1259" s="181"/>
      <c r="Q1259" s="181"/>
      <c r="R1259" s="28">
        <f ca="1">SUM(R1250:R1492)</f>
        <v>308426</v>
      </c>
      <c r="S1259" s="28"/>
      <c r="T1259" s="28"/>
      <c r="U1259" s="32"/>
      <c r="V1259" s="32"/>
      <c r="W1259" s="95" t="s">
        <v>101</v>
      </c>
      <c r="X1259" s="33"/>
    </row>
    <row r="1260" spans="1:24" ht="36">
      <c r="A1260" s="26">
        <v>1278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3" t="s">
        <v>35</v>
      </c>
      <c r="F1260" s="32" t="s">
        <v>212</v>
      </c>
      <c r="G1260" s="32" t="s">
        <v>218</v>
      </c>
      <c r="H1260" s="14" t="s">
        <v>358</v>
      </c>
      <c r="I1260" s="47" t="s">
        <v>885</v>
      </c>
      <c r="J1260" s="47" t="s">
        <v>885</v>
      </c>
      <c r="K1260" s="47" t="s">
        <v>885</v>
      </c>
      <c r="L1260" s="47" t="s">
        <v>885</v>
      </c>
      <c r="M1260" s="32" t="s">
        <v>326</v>
      </c>
      <c r="N1260" s="91" t="s">
        <v>235</v>
      </c>
      <c r="O1260" s="32" t="s">
        <v>145</v>
      </c>
      <c r="P1260" s="186">
        <v>25</v>
      </c>
      <c r="Q1260" s="199">
        <v>120</v>
      </c>
      <c r="R1260" s="28">
        <f t="shared" si="165"/>
        <v>3000</v>
      </c>
      <c r="S1260" s="28">
        <f t="shared" ref="S1260:S1279" si="169">R1260*1.07</f>
        <v>3210</v>
      </c>
      <c r="T1260" s="28">
        <f t="shared" si="168"/>
        <v>3434.7000000000003</v>
      </c>
      <c r="U1260" s="32" t="s">
        <v>549</v>
      </c>
      <c r="V1260" s="32" t="s">
        <v>546</v>
      </c>
      <c r="W1260" s="95" t="s">
        <v>101</v>
      </c>
      <c r="X1260" s="33">
        <v>0</v>
      </c>
    </row>
    <row r="1261" spans="1:24" ht="36">
      <c r="A1261" s="26">
        <v>1279</v>
      </c>
      <c r="B1261" s="54" t="str">
        <f>B1221</f>
        <v>01 Закупки, не превышающие финансовый год</v>
      </c>
      <c r="C1261" s="25">
        <v>256</v>
      </c>
      <c r="D1261" s="25" t="s">
        <v>35</v>
      </c>
      <c r="E1261" s="103" t="s">
        <v>35</v>
      </c>
      <c r="F1261" s="32" t="s">
        <v>212</v>
      </c>
      <c r="G1261" s="32" t="s">
        <v>218</v>
      </c>
      <c r="H1261" s="14" t="s">
        <v>358</v>
      </c>
      <c r="I1261" s="47" t="s">
        <v>886</v>
      </c>
      <c r="J1261" s="47" t="s">
        <v>886</v>
      </c>
      <c r="K1261" s="47" t="s">
        <v>886</v>
      </c>
      <c r="L1261" s="47" t="s">
        <v>886</v>
      </c>
      <c r="M1261" s="32" t="s">
        <v>326</v>
      </c>
      <c r="N1261" s="91" t="s">
        <v>235</v>
      </c>
      <c r="O1261" s="32" t="s">
        <v>145</v>
      </c>
      <c r="P1261" s="186">
        <v>25</v>
      </c>
      <c r="Q1261" s="199">
        <v>74</v>
      </c>
      <c r="R1261" s="28">
        <f t="shared" si="165"/>
        <v>1850</v>
      </c>
      <c r="S1261" s="28">
        <f t="shared" si="169"/>
        <v>1979.5000000000002</v>
      </c>
      <c r="T1261" s="28">
        <f t="shared" si="168"/>
        <v>2118.0650000000005</v>
      </c>
      <c r="U1261" s="32" t="s">
        <v>549</v>
      </c>
      <c r="V1261" s="32" t="s">
        <v>546</v>
      </c>
      <c r="W1261" s="95" t="s">
        <v>101</v>
      </c>
      <c r="X1261" s="33">
        <v>0</v>
      </c>
    </row>
    <row r="1262" spans="1:24" ht="24">
      <c r="A1262" s="26">
        <v>1280</v>
      </c>
      <c r="B1262" s="54" t="e">
        <f>#REF!</f>
        <v>#REF!</v>
      </c>
      <c r="C1262" s="25">
        <v>256</v>
      </c>
      <c r="D1262" s="25" t="s">
        <v>35</v>
      </c>
      <c r="E1262" s="103" t="s">
        <v>35</v>
      </c>
      <c r="F1262" s="32" t="s">
        <v>212</v>
      </c>
      <c r="G1262" s="32" t="s">
        <v>218</v>
      </c>
      <c r="H1262" s="14" t="s">
        <v>358</v>
      </c>
      <c r="I1262" s="47" t="s">
        <v>1673</v>
      </c>
      <c r="J1262" s="47" t="s">
        <v>887</v>
      </c>
      <c r="K1262" s="47" t="s">
        <v>1673</v>
      </c>
      <c r="L1262" s="47" t="s">
        <v>887</v>
      </c>
      <c r="M1262" s="32" t="s">
        <v>326</v>
      </c>
      <c r="N1262" s="91" t="s">
        <v>235</v>
      </c>
      <c r="O1262" s="32" t="s">
        <v>145</v>
      </c>
      <c r="P1262" s="186">
        <v>40</v>
      </c>
      <c r="Q1262" s="199">
        <v>139</v>
      </c>
      <c r="R1262" s="28">
        <f t="shared" si="165"/>
        <v>5560</v>
      </c>
      <c r="S1262" s="28">
        <f t="shared" si="169"/>
        <v>5949.2000000000007</v>
      </c>
      <c r="T1262" s="28">
        <f t="shared" si="168"/>
        <v>6365.6440000000011</v>
      </c>
      <c r="U1262" s="32" t="s">
        <v>549</v>
      </c>
      <c r="V1262" s="32" t="s">
        <v>546</v>
      </c>
      <c r="W1262" s="95" t="s">
        <v>101</v>
      </c>
      <c r="X1262" s="33">
        <v>0</v>
      </c>
    </row>
    <row r="1263" spans="1:24" ht="36">
      <c r="A1263" s="26">
        <v>1281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3" t="s">
        <v>35</v>
      </c>
      <c r="F1263" s="32" t="s">
        <v>212</v>
      </c>
      <c r="G1263" s="32" t="s">
        <v>218</v>
      </c>
      <c r="H1263" s="14" t="s">
        <v>358</v>
      </c>
      <c r="I1263" s="47" t="s">
        <v>1674</v>
      </c>
      <c r="J1263" s="47" t="s">
        <v>888</v>
      </c>
      <c r="K1263" s="47" t="s">
        <v>1674</v>
      </c>
      <c r="L1263" s="47" t="s">
        <v>888</v>
      </c>
      <c r="M1263" s="32" t="s">
        <v>326</v>
      </c>
      <c r="N1263" s="91" t="s">
        <v>235</v>
      </c>
      <c r="O1263" s="32" t="s">
        <v>145</v>
      </c>
      <c r="P1263" s="186">
        <v>40</v>
      </c>
      <c r="Q1263" s="199">
        <v>145</v>
      </c>
      <c r="R1263" s="28">
        <f t="shared" si="165"/>
        <v>5800</v>
      </c>
      <c r="S1263" s="28">
        <f t="shared" si="169"/>
        <v>6206</v>
      </c>
      <c r="T1263" s="28">
        <f t="shared" si="168"/>
        <v>6640.42</v>
      </c>
      <c r="U1263" s="32" t="s">
        <v>549</v>
      </c>
      <c r="V1263" s="32" t="s">
        <v>546</v>
      </c>
      <c r="W1263" s="95" t="s">
        <v>101</v>
      </c>
      <c r="X1263" s="33">
        <v>0</v>
      </c>
    </row>
    <row r="1264" spans="1:24" ht="36">
      <c r="A1264" s="26">
        <v>1282</v>
      </c>
      <c r="B1264" s="54" t="str">
        <f>B1223</f>
        <v>01 Закупки, не превышающие финансовый год</v>
      </c>
      <c r="C1264" s="25">
        <v>256</v>
      </c>
      <c r="D1264" s="25" t="s">
        <v>35</v>
      </c>
      <c r="E1264" s="103" t="s">
        <v>35</v>
      </c>
      <c r="F1264" s="32" t="s">
        <v>212</v>
      </c>
      <c r="G1264" s="32" t="s">
        <v>218</v>
      </c>
      <c r="H1264" s="14" t="s">
        <v>358</v>
      </c>
      <c r="I1264" s="47" t="s">
        <v>889</v>
      </c>
      <c r="J1264" s="47" t="s">
        <v>889</v>
      </c>
      <c r="K1264" s="47" t="s">
        <v>889</v>
      </c>
      <c r="L1264" s="47" t="s">
        <v>889</v>
      </c>
      <c r="M1264" s="32" t="s">
        <v>326</v>
      </c>
      <c r="N1264" s="91" t="s">
        <v>235</v>
      </c>
      <c r="O1264" s="32" t="s">
        <v>145</v>
      </c>
      <c r="P1264" s="186">
        <v>5</v>
      </c>
      <c r="Q1264" s="199">
        <v>49</v>
      </c>
      <c r="R1264" s="28">
        <f t="shared" si="165"/>
        <v>245</v>
      </c>
      <c r="S1264" s="28">
        <f t="shared" si="169"/>
        <v>262.15000000000003</v>
      </c>
      <c r="T1264" s="28">
        <f t="shared" ref="T1264:T1279" si="170">S1264*1.07</f>
        <v>280.50050000000005</v>
      </c>
      <c r="U1264" s="32" t="s">
        <v>549</v>
      </c>
      <c r="V1264" s="32" t="s">
        <v>546</v>
      </c>
      <c r="W1264" s="95" t="s">
        <v>101</v>
      </c>
      <c r="X1264" s="33">
        <v>0</v>
      </c>
    </row>
    <row r="1265" spans="1:24" ht="36">
      <c r="A1265" s="26">
        <v>1283</v>
      </c>
      <c r="B1265" s="54" t="str">
        <f t="shared" ref="B1265:B1276" si="171">B1225</f>
        <v>01 Закупки, не превышающие финансовый год</v>
      </c>
      <c r="C1265" s="25">
        <v>256</v>
      </c>
      <c r="D1265" s="25" t="s">
        <v>35</v>
      </c>
      <c r="E1265" s="103" t="s">
        <v>35</v>
      </c>
      <c r="F1265" s="32" t="s">
        <v>212</v>
      </c>
      <c r="G1265" s="32" t="s">
        <v>218</v>
      </c>
      <c r="H1265" s="14" t="s">
        <v>358</v>
      </c>
      <c r="I1265" s="47" t="s">
        <v>890</v>
      </c>
      <c r="J1265" s="47" t="s">
        <v>890</v>
      </c>
      <c r="K1265" s="47" t="s">
        <v>890</v>
      </c>
      <c r="L1265" s="47" t="s">
        <v>890</v>
      </c>
      <c r="M1265" s="32" t="s">
        <v>326</v>
      </c>
      <c r="N1265" s="91" t="s">
        <v>235</v>
      </c>
      <c r="O1265" s="32" t="s">
        <v>145</v>
      </c>
      <c r="P1265" s="186">
        <v>10</v>
      </c>
      <c r="Q1265" s="199">
        <v>68</v>
      </c>
      <c r="R1265" s="28">
        <f t="shared" si="165"/>
        <v>680</v>
      </c>
      <c r="S1265" s="28">
        <f t="shared" si="169"/>
        <v>727.6</v>
      </c>
      <c r="T1265" s="28">
        <f t="shared" si="170"/>
        <v>778.53200000000004</v>
      </c>
      <c r="U1265" s="32" t="s">
        <v>549</v>
      </c>
      <c r="V1265" s="32" t="s">
        <v>546</v>
      </c>
      <c r="W1265" s="95" t="s">
        <v>101</v>
      </c>
      <c r="X1265" s="33">
        <v>0</v>
      </c>
    </row>
    <row r="1266" spans="1:24" ht="36">
      <c r="A1266" s="26">
        <v>1284</v>
      </c>
      <c r="B1266" s="54" t="str">
        <f t="shared" si="171"/>
        <v>01 Закупки, не превышающие финансовый год</v>
      </c>
      <c r="C1266" s="25">
        <v>256</v>
      </c>
      <c r="D1266" s="25" t="s">
        <v>35</v>
      </c>
      <c r="E1266" s="103" t="s">
        <v>35</v>
      </c>
      <c r="F1266" s="32" t="s">
        <v>212</v>
      </c>
      <c r="G1266" s="32" t="s">
        <v>218</v>
      </c>
      <c r="H1266" s="77" t="s">
        <v>245</v>
      </c>
      <c r="I1266" s="47" t="s">
        <v>891</v>
      </c>
      <c r="J1266" s="47" t="s">
        <v>891</v>
      </c>
      <c r="K1266" s="47" t="s">
        <v>891</v>
      </c>
      <c r="L1266" s="47" t="s">
        <v>891</v>
      </c>
      <c r="M1266" s="32" t="s">
        <v>326</v>
      </c>
      <c r="N1266" s="91" t="s">
        <v>235</v>
      </c>
      <c r="O1266" s="32" t="s">
        <v>145</v>
      </c>
      <c r="P1266" s="186">
        <v>1</v>
      </c>
      <c r="Q1266" s="199">
        <v>500</v>
      </c>
      <c r="R1266" s="28">
        <f t="shared" si="165"/>
        <v>500</v>
      </c>
      <c r="S1266" s="28">
        <f t="shared" si="169"/>
        <v>535</v>
      </c>
      <c r="T1266" s="28">
        <f t="shared" si="170"/>
        <v>572.45000000000005</v>
      </c>
      <c r="U1266" s="32" t="s">
        <v>549</v>
      </c>
      <c r="V1266" s="32" t="s">
        <v>546</v>
      </c>
      <c r="W1266" s="95" t="s">
        <v>101</v>
      </c>
      <c r="X1266" s="33">
        <v>0</v>
      </c>
    </row>
    <row r="1267" spans="1:24" ht="36">
      <c r="A1267" s="26">
        <v>1285</v>
      </c>
      <c r="B1267" s="54" t="str">
        <f t="shared" si="171"/>
        <v>01 Закупки, не превышающие финансовый год</v>
      </c>
      <c r="C1267" s="25">
        <v>256</v>
      </c>
      <c r="D1267" s="25" t="s">
        <v>35</v>
      </c>
      <c r="E1267" s="103" t="s">
        <v>35</v>
      </c>
      <c r="F1267" s="32" t="s">
        <v>212</v>
      </c>
      <c r="G1267" s="32" t="s">
        <v>218</v>
      </c>
      <c r="H1267" s="77" t="s">
        <v>357</v>
      </c>
      <c r="I1267" s="47" t="s">
        <v>892</v>
      </c>
      <c r="J1267" s="47" t="s">
        <v>892</v>
      </c>
      <c r="K1267" s="47" t="s">
        <v>892</v>
      </c>
      <c r="L1267" s="47" t="s">
        <v>892</v>
      </c>
      <c r="M1267" s="32" t="s">
        <v>326</v>
      </c>
      <c r="N1267" s="91" t="s">
        <v>235</v>
      </c>
      <c r="O1267" s="32" t="s">
        <v>162</v>
      </c>
      <c r="P1267" s="186">
        <v>25</v>
      </c>
      <c r="Q1267" s="199">
        <v>150</v>
      </c>
      <c r="R1267" s="28">
        <f t="shared" si="165"/>
        <v>3750</v>
      </c>
      <c r="S1267" s="28">
        <f t="shared" si="169"/>
        <v>4012.5000000000005</v>
      </c>
      <c r="T1267" s="28">
        <f t="shared" si="170"/>
        <v>4293.3750000000009</v>
      </c>
      <c r="U1267" s="32" t="s">
        <v>549</v>
      </c>
      <c r="V1267" s="32" t="s">
        <v>546</v>
      </c>
      <c r="W1267" s="95" t="s">
        <v>101</v>
      </c>
      <c r="X1267" s="33">
        <v>0</v>
      </c>
    </row>
    <row r="1268" spans="1:24" ht="36">
      <c r="A1268" s="26">
        <v>1286</v>
      </c>
      <c r="B1268" s="54" t="str">
        <f t="shared" si="171"/>
        <v>01 Закупки, не превышающие финансовый год</v>
      </c>
      <c r="C1268" s="25">
        <v>256</v>
      </c>
      <c r="D1268" s="25" t="s">
        <v>35</v>
      </c>
      <c r="E1268" s="103" t="s">
        <v>35</v>
      </c>
      <c r="F1268" s="32" t="s">
        <v>212</v>
      </c>
      <c r="G1268" s="32" t="s">
        <v>218</v>
      </c>
      <c r="H1268" s="14" t="s">
        <v>359</v>
      </c>
      <c r="I1268" s="47" t="s">
        <v>893</v>
      </c>
      <c r="J1268" s="47" t="s">
        <v>893</v>
      </c>
      <c r="K1268" s="47" t="s">
        <v>893</v>
      </c>
      <c r="L1268" s="47" t="s">
        <v>893</v>
      </c>
      <c r="M1268" s="32" t="s">
        <v>326</v>
      </c>
      <c r="N1268" s="91" t="s">
        <v>235</v>
      </c>
      <c r="O1268" s="32" t="s">
        <v>145</v>
      </c>
      <c r="P1268" s="186">
        <v>300</v>
      </c>
      <c r="Q1268" s="199">
        <v>32.9</v>
      </c>
      <c r="R1268" s="28">
        <f t="shared" si="165"/>
        <v>9870</v>
      </c>
      <c r="S1268" s="28">
        <f t="shared" si="169"/>
        <v>10560.900000000001</v>
      </c>
      <c r="T1268" s="28">
        <f t="shared" si="170"/>
        <v>11300.163000000002</v>
      </c>
      <c r="U1268" s="32" t="s">
        <v>549</v>
      </c>
      <c r="V1268" s="32" t="s">
        <v>546</v>
      </c>
      <c r="W1268" s="95" t="s">
        <v>101</v>
      </c>
      <c r="X1268" s="33">
        <v>0</v>
      </c>
    </row>
    <row r="1269" spans="1:24" ht="36">
      <c r="A1269" s="26">
        <v>1287</v>
      </c>
      <c r="B1269" s="54" t="str">
        <f t="shared" si="171"/>
        <v>01 Закупки, не превышающие финансовый год</v>
      </c>
      <c r="C1269" s="25">
        <v>256</v>
      </c>
      <c r="D1269" s="25" t="s">
        <v>35</v>
      </c>
      <c r="E1269" s="103" t="s">
        <v>35</v>
      </c>
      <c r="F1269" s="32" t="s">
        <v>212</v>
      </c>
      <c r="G1269" s="32" t="s">
        <v>218</v>
      </c>
      <c r="H1269" s="14" t="s">
        <v>359</v>
      </c>
      <c r="I1269" s="47" t="s">
        <v>894</v>
      </c>
      <c r="J1269" s="47" t="s">
        <v>894</v>
      </c>
      <c r="K1269" s="47" t="s">
        <v>894</v>
      </c>
      <c r="L1269" s="47" t="s">
        <v>894</v>
      </c>
      <c r="M1269" s="32" t="s">
        <v>326</v>
      </c>
      <c r="N1269" s="91" t="s">
        <v>235</v>
      </c>
      <c r="O1269" s="32" t="s">
        <v>145</v>
      </c>
      <c r="P1269" s="186">
        <v>25</v>
      </c>
      <c r="Q1269" s="199">
        <v>246</v>
      </c>
      <c r="R1269" s="28">
        <f t="shared" si="165"/>
        <v>6150</v>
      </c>
      <c r="S1269" s="28">
        <f t="shared" si="169"/>
        <v>6580.5</v>
      </c>
      <c r="T1269" s="28">
        <f t="shared" si="170"/>
        <v>7041.1350000000002</v>
      </c>
      <c r="U1269" s="32" t="s">
        <v>549</v>
      </c>
      <c r="V1269" s="32" t="s">
        <v>546</v>
      </c>
      <c r="W1269" s="95" t="s">
        <v>101</v>
      </c>
      <c r="X1269" s="33">
        <v>0</v>
      </c>
    </row>
    <row r="1270" spans="1:24" ht="36">
      <c r="A1270" s="26">
        <v>1288</v>
      </c>
      <c r="B1270" s="54" t="str">
        <f t="shared" si="171"/>
        <v>01 Закупки, не превышающие финансовый год</v>
      </c>
      <c r="C1270" s="25">
        <v>256</v>
      </c>
      <c r="D1270" s="25" t="s">
        <v>35</v>
      </c>
      <c r="E1270" s="103" t="s">
        <v>35</v>
      </c>
      <c r="F1270" s="32" t="s">
        <v>212</v>
      </c>
      <c r="G1270" s="32" t="s">
        <v>218</v>
      </c>
      <c r="H1270" s="14" t="s">
        <v>359</v>
      </c>
      <c r="I1270" s="47" t="s">
        <v>895</v>
      </c>
      <c r="J1270" s="47" t="s">
        <v>895</v>
      </c>
      <c r="K1270" s="47" t="s">
        <v>895</v>
      </c>
      <c r="L1270" s="47" t="s">
        <v>895</v>
      </c>
      <c r="M1270" s="32" t="s">
        <v>326</v>
      </c>
      <c r="N1270" s="91" t="s">
        <v>235</v>
      </c>
      <c r="O1270" s="32" t="s">
        <v>145</v>
      </c>
      <c r="P1270" s="186">
        <v>25</v>
      </c>
      <c r="Q1270" s="199">
        <v>36</v>
      </c>
      <c r="R1270" s="28">
        <f t="shared" si="165"/>
        <v>900</v>
      </c>
      <c r="S1270" s="28">
        <f t="shared" si="169"/>
        <v>963</v>
      </c>
      <c r="T1270" s="28">
        <f t="shared" si="170"/>
        <v>1030.4100000000001</v>
      </c>
      <c r="U1270" s="32" t="s">
        <v>549</v>
      </c>
      <c r="V1270" s="32" t="s">
        <v>546</v>
      </c>
      <c r="W1270" s="95" t="s">
        <v>101</v>
      </c>
      <c r="X1270" s="33">
        <v>0</v>
      </c>
    </row>
    <row r="1271" spans="1:24" ht="36">
      <c r="A1271" s="26">
        <v>1289</v>
      </c>
      <c r="B1271" s="54" t="str">
        <f t="shared" si="171"/>
        <v>01 Закупки, не превышающие финансовый год</v>
      </c>
      <c r="C1271" s="25">
        <v>256</v>
      </c>
      <c r="D1271" s="25" t="s">
        <v>35</v>
      </c>
      <c r="E1271" s="103" t="s">
        <v>35</v>
      </c>
      <c r="F1271" s="32" t="s">
        <v>212</v>
      </c>
      <c r="G1271" s="32" t="s">
        <v>218</v>
      </c>
      <c r="H1271" s="14" t="s">
        <v>359</v>
      </c>
      <c r="I1271" s="47" t="s">
        <v>1675</v>
      </c>
      <c r="J1271" s="47" t="s">
        <v>896</v>
      </c>
      <c r="K1271" s="47" t="s">
        <v>1675</v>
      </c>
      <c r="L1271" s="47" t="s">
        <v>896</v>
      </c>
      <c r="M1271" s="32" t="s">
        <v>326</v>
      </c>
      <c r="N1271" s="91" t="s">
        <v>235</v>
      </c>
      <c r="O1271" s="32" t="s">
        <v>145</v>
      </c>
      <c r="P1271" s="186">
        <v>20</v>
      </c>
      <c r="Q1271" s="199">
        <v>380</v>
      </c>
      <c r="R1271" s="28">
        <f t="shared" si="165"/>
        <v>7600</v>
      </c>
      <c r="S1271" s="28">
        <f t="shared" si="169"/>
        <v>8132.0000000000009</v>
      </c>
      <c r="T1271" s="28">
        <f t="shared" si="170"/>
        <v>8701.2400000000016</v>
      </c>
      <c r="U1271" s="32" t="s">
        <v>549</v>
      </c>
      <c r="V1271" s="32" t="s">
        <v>546</v>
      </c>
      <c r="W1271" s="95" t="s">
        <v>101</v>
      </c>
      <c r="X1271" s="33">
        <v>0</v>
      </c>
    </row>
    <row r="1272" spans="1:24" ht="36">
      <c r="A1272" s="26">
        <v>1290</v>
      </c>
      <c r="B1272" s="54" t="str">
        <f t="shared" si="171"/>
        <v>01 Закупки, не превышающие финансовый год</v>
      </c>
      <c r="C1272" s="25">
        <v>256</v>
      </c>
      <c r="D1272" s="25" t="s">
        <v>35</v>
      </c>
      <c r="E1272" s="103" t="s">
        <v>35</v>
      </c>
      <c r="F1272" s="32" t="s">
        <v>212</v>
      </c>
      <c r="G1272" s="32" t="s">
        <v>218</v>
      </c>
      <c r="H1272" s="14" t="s">
        <v>359</v>
      </c>
      <c r="I1272" s="47" t="s">
        <v>897</v>
      </c>
      <c r="J1272" s="47" t="s">
        <v>897</v>
      </c>
      <c r="K1272" s="47" t="s">
        <v>897</v>
      </c>
      <c r="L1272" s="47" t="s">
        <v>897</v>
      </c>
      <c r="M1272" s="32" t="s">
        <v>326</v>
      </c>
      <c r="N1272" s="91" t="s">
        <v>235</v>
      </c>
      <c r="O1272" s="32" t="s">
        <v>145</v>
      </c>
      <c r="P1272" s="186">
        <v>6</v>
      </c>
      <c r="Q1272" s="199">
        <v>700</v>
      </c>
      <c r="R1272" s="28">
        <f t="shared" si="165"/>
        <v>4200</v>
      </c>
      <c r="S1272" s="28">
        <f t="shared" si="169"/>
        <v>4494</v>
      </c>
      <c r="T1272" s="28">
        <f t="shared" si="170"/>
        <v>4808.58</v>
      </c>
      <c r="U1272" s="32" t="s">
        <v>549</v>
      </c>
      <c r="V1272" s="32" t="s">
        <v>546</v>
      </c>
      <c r="W1272" s="95" t="s">
        <v>101</v>
      </c>
      <c r="X1272" s="33">
        <v>0</v>
      </c>
    </row>
    <row r="1273" spans="1:24" ht="36">
      <c r="A1273" s="26">
        <v>1291</v>
      </c>
      <c r="B1273" s="54" t="str">
        <f t="shared" si="171"/>
        <v>01 Закупки, не превышающие финансовый год</v>
      </c>
      <c r="C1273" s="25">
        <v>256</v>
      </c>
      <c r="D1273" s="25" t="s">
        <v>35</v>
      </c>
      <c r="E1273" s="103" t="s">
        <v>35</v>
      </c>
      <c r="F1273" s="32" t="s">
        <v>212</v>
      </c>
      <c r="G1273" s="32" t="s">
        <v>218</v>
      </c>
      <c r="H1273" s="77" t="s">
        <v>231</v>
      </c>
      <c r="I1273" s="47" t="s">
        <v>1676</v>
      </c>
      <c r="J1273" s="47" t="s">
        <v>898</v>
      </c>
      <c r="K1273" s="47" t="s">
        <v>1676</v>
      </c>
      <c r="L1273" s="47" t="s">
        <v>898</v>
      </c>
      <c r="M1273" s="32" t="s">
        <v>326</v>
      </c>
      <c r="N1273" s="91" t="s">
        <v>235</v>
      </c>
      <c r="O1273" s="32" t="s">
        <v>145</v>
      </c>
      <c r="P1273" s="186">
        <v>1</v>
      </c>
      <c r="Q1273" s="199">
        <v>8910</v>
      </c>
      <c r="R1273" s="28">
        <f t="shared" si="165"/>
        <v>8910</v>
      </c>
      <c r="S1273" s="28">
        <f t="shared" si="169"/>
        <v>9533.7000000000007</v>
      </c>
      <c r="T1273" s="28">
        <f t="shared" si="170"/>
        <v>10201.059000000001</v>
      </c>
      <c r="U1273" s="32" t="s">
        <v>549</v>
      </c>
      <c r="V1273" s="32" t="s">
        <v>546</v>
      </c>
      <c r="W1273" s="95" t="s">
        <v>101</v>
      </c>
      <c r="X1273" s="33">
        <v>0</v>
      </c>
    </row>
    <row r="1274" spans="1:24" ht="36">
      <c r="A1274" s="26">
        <v>1292</v>
      </c>
      <c r="B1274" s="54" t="str">
        <f t="shared" si="171"/>
        <v>01 Закупки, не превышающие финансовый год</v>
      </c>
      <c r="C1274" s="25">
        <v>256</v>
      </c>
      <c r="D1274" s="25" t="s">
        <v>35</v>
      </c>
      <c r="E1274" s="103" t="s">
        <v>35</v>
      </c>
      <c r="F1274" s="32" t="s">
        <v>212</v>
      </c>
      <c r="G1274" s="32" t="s">
        <v>218</v>
      </c>
      <c r="H1274" s="77" t="s">
        <v>358</v>
      </c>
      <c r="I1274" s="47" t="s">
        <v>899</v>
      </c>
      <c r="J1274" s="47" t="s">
        <v>899</v>
      </c>
      <c r="K1274" s="47" t="s">
        <v>899</v>
      </c>
      <c r="L1274" s="47" t="s">
        <v>899</v>
      </c>
      <c r="M1274" s="32" t="s">
        <v>326</v>
      </c>
      <c r="N1274" s="91" t="s">
        <v>235</v>
      </c>
      <c r="O1274" s="32" t="s">
        <v>145</v>
      </c>
      <c r="P1274" s="186">
        <v>25</v>
      </c>
      <c r="Q1274" s="199">
        <v>1898</v>
      </c>
      <c r="R1274" s="28">
        <f t="shared" si="165"/>
        <v>47450</v>
      </c>
      <c r="S1274" s="28">
        <f t="shared" si="169"/>
        <v>50771.5</v>
      </c>
      <c r="T1274" s="28">
        <f t="shared" si="170"/>
        <v>54325.505000000005</v>
      </c>
      <c r="U1274" s="32" t="s">
        <v>549</v>
      </c>
      <c r="V1274" s="32" t="s">
        <v>546</v>
      </c>
      <c r="W1274" s="95" t="s">
        <v>101</v>
      </c>
      <c r="X1274" s="33">
        <v>0</v>
      </c>
    </row>
    <row r="1275" spans="1:24" ht="24">
      <c r="A1275" s="26">
        <v>1293</v>
      </c>
      <c r="B1275" s="54" t="e">
        <f t="shared" si="171"/>
        <v>#REF!</v>
      </c>
      <c r="C1275" s="25">
        <v>256</v>
      </c>
      <c r="D1275" s="25" t="s">
        <v>35</v>
      </c>
      <c r="E1275" s="103" t="s">
        <v>35</v>
      </c>
      <c r="F1275" s="32" t="s">
        <v>212</v>
      </c>
      <c r="G1275" s="32" t="s">
        <v>218</v>
      </c>
      <c r="H1275" s="77" t="s">
        <v>358</v>
      </c>
      <c r="I1275" s="47" t="s">
        <v>1677</v>
      </c>
      <c r="J1275" s="47" t="s">
        <v>900</v>
      </c>
      <c r="K1275" s="47" t="s">
        <v>1677</v>
      </c>
      <c r="L1275" s="47" t="s">
        <v>900</v>
      </c>
      <c r="M1275" s="32" t="s">
        <v>326</v>
      </c>
      <c r="N1275" s="91" t="s">
        <v>235</v>
      </c>
      <c r="O1275" s="32" t="s">
        <v>145</v>
      </c>
      <c r="P1275" s="186">
        <v>35</v>
      </c>
      <c r="Q1275" s="199">
        <v>139</v>
      </c>
      <c r="R1275" s="28">
        <f t="shared" si="165"/>
        <v>4865</v>
      </c>
      <c r="S1275" s="28">
        <f t="shared" si="169"/>
        <v>5205.55</v>
      </c>
      <c r="T1275" s="28">
        <f t="shared" si="170"/>
        <v>5569.9385000000002</v>
      </c>
      <c r="U1275" s="32" t="s">
        <v>549</v>
      </c>
      <c r="V1275" s="32" t="s">
        <v>546</v>
      </c>
      <c r="W1275" s="95" t="s">
        <v>101</v>
      </c>
      <c r="X1275" s="33">
        <v>0</v>
      </c>
    </row>
    <row r="1276" spans="1:24" ht="36">
      <c r="A1276" s="26">
        <v>1294</v>
      </c>
      <c r="B1276" s="54" t="str">
        <f t="shared" si="171"/>
        <v>01 Закупки, не превышающие финансовый год</v>
      </c>
      <c r="C1276" s="25">
        <v>256</v>
      </c>
      <c r="D1276" s="25" t="s">
        <v>35</v>
      </c>
      <c r="E1276" s="103" t="s">
        <v>35</v>
      </c>
      <c r="F1276" s="32" t="s">
        <v>212</v>
      </c>
      <c r="G1276" s="32" t="s">
        <v>218</v>
      </c>
      <c r="H1276" s="77" t="s">
        <v>358</v>
      </c>
      <c r="I1276" s="47" t="s">
        <v>1678</v>
      </c>
      <c r="J1276" s="47" t="s">
        <v>901</v>
      </c>
      <c r="K1276" s="47" t="s">
        <v>1678</v>
      </c>
      <c r="L1276" s="47" t="s">
        <v>901</v>
      </c>
      <c r="M1276" s="32" t="s">
        <v>326</v>
      </c>
      <c r="N1276" s="91" t="s">
        <v>235</v>
      </c>
      <c r="O1276" s="32" t="s">
        <v>145</v>
      </c>
      <c r="P1276" s="186">
        <v>35</v>
      </c>
      <c r="Q1276" s="199">
        <v>145</v>
      </c>
      <c r="R1276" s="28">
        <f t="shared" si="165"/>
        <v>5075</v>
      </c>
      <c r="S1276" s="28">
        <f t="shared" si="169"/>
        <v>5430.25</v>
      </c>
      <c r="T1276" s="28">
        <f t="shared" si="170"/>
        <v>5810.3675000000003</v>
      </c>
      <c r="U1276" s="32" t="s">
        <v>549</v>
      </c>
      <c r="V1276" s="32" t="s">
        <v>546</v>
      </c>
      <c r="W1276" s="95" t="s">
        <v>101</v>
      </c>
      <c r="X1276" s="33">
        <v>0</v>
      </c>
    </row>
    <row r="1277" spans="1:24" ht="24">
      <c r="A1277" s="26">
        <v>1295</v>
      </c>
      <c r="B1277" s="54" t="e">
        <f>#REF!</f>
        <v>#REF!</v>
      </c>
      <c r="C1277" s="25">
        <v>256</v>
      </c>
      <c r="D1277" s="25" t="s">
        <v>35</v>
      </c>
      <c r="E1277" s="103" t="s">
        <v>35</v>
      </c>
      <c r="F1277" s="32" t="s">
        <v>212</v>
      </c>
      <c r="G1277" s="32" t="s">
        <v>218</v>
      </c>
      <c r="H1277" s="14" t="s">
        <v>358</v>
      </c>
      <c r="I1277" s="47" t="s">
        <v>902</v>
      </c>
      <c r="J1277" s="47" t="s">
        <v>902</v>
      </c>
      <c r="K1277" s="47" t="s">
        <v>902</v>
      </c>
      <c r="L1277" s="47" t="s">
        <v>902</v>
      </c>
      <c r="M1277" s="32" t="s">
        <v>326</v>
      </c>
      <c r="N1277" s="91" t="s">
        <v>235</v>
      </c>
      <c r="O1277" s="32" t="s">
        <v>145</v>
      </c>
      <c r="P1277" s="186">
        <v>5</v>
      </c>
      <c r="Q1277" s="199">
        <v>639</v>
      </c>
      <c r="R1277" s="28">
        <f t="shared" si="165"/>
        <v>3195</v>
      </c>
      <c r="S1277" s="28">
        <f t="shared" si="169"/>
        <v>3418.65</v>
      </c>
      <c r="T1277" s="28">
        <f t="shared" si="170"/>
        <v>3657.9555000000005</v>
      </c>
      <c r="U1277" s="32" t="s">
        <v>549</v>
      </c>
      <c r="V1277" s="32" t="s">
        <v>546</v>
      </c>
      <c r="W1277" s="95" t="s">
        <v>101</v>
      </c>
      <c r="X1277" s="33">
        <v>0</v>
      </c>
    </row>
    <row r="1278" spans="1:24" ht="24">
      <c r="A1278" s="26">
        <v>1296</v>
      </c>
      <c r="B1278" s="54" t="e">
        <f>#REF!</f>
        <v>#REF!</v>
      </c>
      <c r="C1278" s="25">
        <v>256</v>
      </c>
      <c r="D1278" s="25" t="s">
        <v>35</v>
      </c>
      <c r="E1278" s="103" t="s">
        <v>35</v>
      </c>
      <c r="F1278" s="32" t="s">
        <v>212</v>
      </c>
      <c r="G1278" s="32" t="s">
        <v>218</v>
      </c>
      <c r="H1278" s="77" t="s">
        <v>246</v>
      </c>
      <c r="I1278" s="47" t="s">
        <v>903</v>
      </c>
      <c r="J1278" s="47" t="s">
        <v>903</v>
      </c>
      <c r="K1278" s="47" t="s">
        <v>903</v>
      </c>
      <c r="L1278" s="47" t="s">
        <v>903</v>
      </c>
      <c r="M1278" s="32" t="s">
        <v>326</v>
      </c>
      <c r="N1278" s="91" t="s">
        <v>235</v>
      </c>
      <c r="O1278" s="32" t="s">
        <v>145</v>
      </c>
      <c r="P1278" s="186">
        <v>1</v>
      </c>
      <c r="Q1278" s="199">
        <v>899</v>
      </c>
      <c r="R1278" s="28">
        <f t="shared" si="165"/>
        <v>899</v>
      </c>
      <c r="S1278" s="28">
        <f t="shared" si="169"/>
        <v>961.93000000000006</v>
      </c>
      <c r="T1278" s="28">
        <f t="shared" si="170"/>
        <v>1029.2651000000001</v>
      </c>
      <c r="U1278" s="32" t="s">
        <v>549</v>
      </c>
      <c r="V1278" s="32" t="s">
        <v>546</v>
      </c>
      <c r="W1278" s="95" t="s">
        <v>101</v>
      </c>
      <c r="X1278" s="33">
        <v>0</v>
      </c>
    </row>
    <row r="1279" spans="1:24" ht="24">
      <c r="A1279" s="26">
        <v>1297</v>
      </c>
      <c r="B1279" s="54" t="e">
        <f>#REF!</f>
        <v>#REF!</v>
      </c>
      <c r="C1279" s="25">
        <v>256</v>
      </c>
      <c r="D1279" s="25" t="s">
        <v>35</v>
      </c>
      <c r="E1279" s="103" t="s">
        <v>35</v>
      </c>
      <c r="F1279" s="32" t="s">
        <v>212</v>
      </c>
      <c r="G1279" s="32" t="s">
        <v>218</v>
      </c>
      <c r="H1279" s="77" t="s">
        <v>357</v>
      </c>
      <c r="I1279" s="47" t="s">
        <v>904</v>
      </c>
      <c r="J1279" s="47" t="s">
        <v>904</v>
      </c>
      <c r="K1279" s="47" t="s">
        <v>904</v>
      </c>
      <c r="L1279" s="47" t="s">
        <v>904</v>
      </c>
      <c r="M1279" s="32" t="s">
        <v>326</v>
      </c>
      <c r="N1279" s="91" t="s">
        <v>235</v>
      </c>
      <c r="O1279" s="32" t="s">
        <v>162</v>
      </c>
      <c r="P1279" s="186">
        <v>50</v>
      </c>
      <c r="Q1279" s="199">
        <v>400</v>
      </c>
      <c r="R1279" s="28">
        <f t="shared" si="165"/>
        <v>20000</v>
      </c>
      <c r="S1279" s="28">
        <f t="shared" si="169"/>
        <v>21400</v>
      </c>
      <c r="T1279" s="28">
        <f t="shared" si="170"/>
        <v>22898</v>
      </c>
      <c r="U1279" s="32" t="s">
        <v>549</v>
      </c>
      <c r="V1279" s="32" t="s">
        <v>546</v>
      </c>
      <c r="W1279" s="95" t="s">
        <v>101</v>
      </c>
      <c r="X1279" s="33">
        <v>0</v>
      </c>
    </row>
    <row r="1280" spans="1:24">
      <c r="A1280" s="26">
        <v>1298</v>
      </c>
      <c r="B1280" s="54"/>
      <c r="C1280" s="32"/>
      <c r="D1280" s="32"/>
      <c r="E1280" s="32"/>
      <c r="F1280" s="32"/>
      <c r="G1280" s="32"/>
      <c r="H1280" s="32"/>
      <c r="I1280" s="47"/>
      <c r="J1280" s="47"/>
      <c r="K1280" s="47"/>
      <c r="L1280" s="47"/>
      <c r="M1280" s="32"/>
      <c r="N1280" s="32"/>
      <c r="O1280" s="32"/>
      <c r="P1280" s="186"/>
      <c r="Q1280" s="199"/>
      <c r="R1280" s="28">
        <f>SUM(R1260:R1279)</f>
        <v>140499</v>
      </c>
      <c r="S1280" s="28"/>
      <c r="T1280" s="28"/>
      <c r="U1280" s="32"/>
      <c r="V1280" s="32"/>
      <c r="W1280" s="31"/>
      <c r="X1280" s="33"/>
    </row>
    <row r="1281" spans="1:24" ht="24">
      <c r="A1281" s="26">
        <v>1299</v>
      </c>
      <c r="B1281" s="54" t="e">
        <f>#REF!</f>
        <v>#REF!</v>
      </c>
      <c r="C1281" s="25">
        <v>256</v>
      </c>
      <c r="D1281" s="25" t="s">
        <v>35</v>
      </c>
      <c r="E1281" s="103" t="s">
        <v>35</v>
      </c>
      <c r="F1281" s="32" t="s">
        <v>212</v>
      </c>
      <c r="G1281" s="32" t="s">
        <v>218</v>
      </c>
      <c r="H1281" s="14" t="s">
        <v>377</v>
      </c>
      <c r="I1281" s="87" t="s">
        <v>1679</v>
      </c>
      <c r="J1281" s="87" t="s">
        <v>905</v>
      </c>
      <c r="K1281" s="87" t="s">
        <v>1679</v>
      </c>
      <c r="L1281" s="87" t="s">
        <v>905</v>
      </c>
      <c r="M1281" s="32" t="s">
        <v>326</v>
      </c>
      <c r="N1281" s="91" t="s">
        <v>235</v>
      </c>
      <c r="O1281" s="32" t="s">
        <v>145</v>
      </c>
      <c r="P1281" s="181">
        <v>50</v>
      </c>
      <c r="Q1281" s="200">
        <v>47</v>
      </c>
      <c r="R1281" s="28">
        <f>P1281*Q1281</f>
        <v>2350</v>
      </c>
      <c r="S1281" s="28">
        <f t="shared" ref="S1281:S1289" si="172">R1281*1.07</f>
        <v>2514.5</v>
      </c>
      <c r="T1281" s="28">
        <f t="shared" ref="T1281:T1289" si="173">S1281*1.07</f>
        <v>2690.5150000000003</v>
      </c>
      <c r="U1281" s="32" t="s">
        <v>153</v>
      </c>
      <c r="V1281" s="32" t="s">
        <v>558</v>
      </c>
      <c r="W1281" s="95" t="s">
        <v>101</v>
      </c>
      <c r="X1281" s="33">
        <v>0</v>
      </c>
    </row>
    <row r="1282" spans="1:24" ht="36">
      <c r="A1282" s="26">
        <v>1300</v>
      </c>
      <c r="B1282" s="54" t="s">
        <v>321</v>
      </c>
      <c r="C1282" s="25">
        <v>256</v>
      </c>
      <c r="D1282" s="25" t="s">
        <v>35</v>
      </c>
      <c r="E1282" s="103" t="s">
        <v>35</v>
      </c>
      <c r="F1282" s="32" t="s">
        <v>212</v>
      </c>
      <c r="G1282" s="32" t="s">
        <v>218</v>
      </c>
      <c r="H1282" s="14" t="s">
        <v>377</v>
      </c>
      <c r="I1282" s="87" t="s">
        <v>1680</v>
      </c>
      <c r="J1282" s="87" t="s">
        <v>906</v>
      </c>
      <c r="K1282" s="87" t="s">
        <v>1680</v>
      </c>
      <c r="L1282" s="87" t="s">
        <v>906</v>
      </c>
      <c r="M1282" s="32" t="s">
        <v>326</v>
      </c>
      <c r="N1282" s="91" t="s">
        <v>235</v>
      </c>
      <c r="O1282" s="32" t="s">
        <v>145</v>
      </c>
      <c r="P1282" s="181">
        <v>5</v>
      </c>
      <c r="Q1282" s="200">
        <v>290</v>
      </c>
      <c r="R1282" s="28">
        <f t="shared" ref="R1282:R1289" si="174">P1282*Q1282</f>
        <v>1450</v>
      </c>
      <c r="S1282" s="28">
        <f t="shared" si="172"/>
        <v>1551.5</v>
      </c>
      <c r="T1282" s="28">
        <f t="shared" si="173"/>
        <v>1660.105</v>
      </c>
      <c r="U1282" s="32" t="s">
        <v>153</v>
      </c>
      <c r="V1282" s="32" t="s">
        <v>558</v>
      </c>
      <c r="W1282" s="95" t="s">
        <v>101</v>
      </c>
      <c r="X1282" s="33">
        <v>0</v>
      </c>
    </row>
    <row r="1283" spans="1:24" ht="36">
      <c r="A1283" s="26">
        <v>1301</v>
      </c>
      <c r="B1283" s="54" t="s">
        <v>321</v>
      </c>
      <c r="C1283" s="25">
        <v>256</v>
      </c>
      <c r="D1283" s="25" t="s">
        <v>35</v>
      </c>
      <c r="E1283" s="103" t="s">
        <v>35</v>
      </c>
      <c r="F1283" s="32" t="s">
        <v>212</v>
      </c>
      <c r="G1283" s="32" t="s">
        <v>218</v>
      </c>
      <c r="H1283" s="14" t="s">
        <v>377</v>
      </c>
      <c r="I1283" s="87" t="s">
        <v>1681</v>
      </c>
      <c r="J1283" s="87" t="s">
        <v>907</v>
      </c>
      <c r="K1283" s="87" t="s">
        <v>1681</v>
      </c>
      <c r="L1283" s="87" t="s">
        <v>907</v>
      </c>
      <c r="M1283" s="32" t="s">
        <v>326</v>
      </c>
      <c r="N1283" s="91" t="s">
        <v>235</v>
      </c>
      <c r="O1283" s="32" t="s">
        <v>145</v>
      </c>
      <c r="P1283" s="181">
        <v>5</v>
      </c>
      <c r="Q1283" s="200">
        <v>300</v>
      </c>
      <c r="R1283" s="28">
        <f t="shared" si="174"/>
        <v>1500</v>
      </c>
      <c r="S1283" s="28">
        <f t="shared" si="172"/>
        <v>1605</v>
      </c>
      <c r="T1283" s="28">
        <f t="shared" si="173"/>
        <v>1717.3500000000001</v>
      </c>
      <c r="U1283" s="32" t="s">
        <v>153</v>
      </c>
      <c r="V1283" s="32" t="s">
        <v>558</v>
      </c>
      <c r="W1283" s="95" t="s">
        <v>101</v>
      </c>
      <c r="X1283" s="33">
        <v>0</v>
      </c>
    </row>
    <row r="1284" spans="1:24" ht="36">
      <c r="A1284" s="26">
        <v>1302</v>
      </c>
      <c r="B1284" s="54" t="s">
        <v>321</v>
      </c>
      <c r="C1284" s="25">
        <v>256</v>
      </c>
      <c r="D1284" s="25" t="s">
        <v>35</v>
      </c>
      <c r="E1284" s="103" t="s">
        <v>35</v>
      </c>
      <c r="F1284" s="32" t="s">
        <v>212</v>
      </c>
      <c r="G1284" s="32" t="s">
        <v>218</v>
      </c>
      <c r="H1284" s="14" t="s">
        <v>234</v>
      </c>
      <c r="I1284" s="87" t="s">
        <v>1682</v>
      </c>
      <c r="J1284" s="87" t="s">
        <v>908</v>
      </c>
      <c r="K1284" s="87" t="s">
        <v>1682</v>
      </c>
      <c r="L1284" s="87" t="s">
        <v>908</v>
      </c>
      <c r="M1284" s="32" t="s">
        <v>326</v>
      </c>
      <c r="N1284" s="91" t="s">
        <v>235</v>
      </c>
      <c r="O1284" s="32" t="s">
        <v>145</v>
      </c>
      <c r="P1284" s="181">
        <v>10</v>
      </c>
      <c r="Q1284" s="200">
        <v>245</v>
      </c>
      <c r="R1284" s="28">
        <f t="shared" si="174"/>
        <v>2450</v>
      </c>
      <c r="S1284" s="28">
        <f t="shared" si="172"/>
        <v>2621.5</v>
      </c>
      <c r="T1284" s="28">
        <f t="shared" si="173"/>
        <v>2805.0050000000001</v>
      </c>
      <c r="U1284" s="32" t="s">
        <v>153</v>
      </c>
      <c r="V1284" s="32" t="s">
        <v>558</v>
      </c>
      <c r="W1284" s="95" t="s">
        <v>101</v>
      </c>
      <c r="X1284" s="33">
        <v>0</v>
      </c>
    </row>
    <row r="1285" spans="1:24" ht="24">
      <c r="A1285" s="26">
        <v>1303</v>
      </c>
      <c r="B1285" s="54" t="e">
        <f>#REF!</f>
        <v>#REF!</v>
      </c>
      <c r="C1285" s="25">
        <v>256</v>
      </c>
      <c r="D1285" s="25" t="s">
        <v>35</v>
      </c>
      <c r="E1285" s="103" t="s">
        <v>35</v>
      </c>
      <c r="F1285" s="32" t="s">
        <v>212</v>
      </c>
      <c r="G1285" s="32" t="s">
        <v>218</v>
      </c>
      <c r="H1285" s="14" t="s">
        <v>234</v>
      </c>
      <c r="I1285" s="87" t="s">
        <v>1683</v>
      </c>
      <c r="J1285" s="87" t="s">
        <v>909</v>
      </c>
      <c r="K1285" s="87" t="s">
        <v>1683</v>
      </c>
      <c r="L1285" s="87" t="s">
        <v>909</v>
      </c>
      <c r="M1285" s="32" t="s">
        <v>326</v>
      </c>
      <c r="N1285" s="91" t="s">
        <v>235</v>
      </c>
      <c r="O1285" s="32" t="s">
        <v>145</v>
      </c>
      <c r="P1285" s="181">
        <v>10</v>
      </c>
      <c r="Q1285" s="200">
        <v>155</v>
      </c>
      <c r="R1285" s="28">
        <f t="shared" si="174"/>
        <v>1550</v>
      </c>
      <c r="S1285" s="28">
        <f t="shared" si="172"/>
        <v>1658.5</v>
      </c>
      <c r="T1285" s="28">
        <f t="shared" si="173"/>
        <v>1774.595</v>
      </c>
      <c r="U1285" s="32" t="s">
        <v>153</v>
      </c>
      <c r="V1285" s="32" t="s">
        <v>558</v>
      </c>
      <c r="W1285" s="95" t="s">
        <v>101</v>
      </c>
      <c r="X1285" s="33">
        <v>0</v>
      </c>
    </row>
    <row r="1286" spans="1:24" ht="36">
      <c r="A1286" s="26">
        <v>1304</v>
      </c>
      <c r="B1286" s="54" t="s">
        <v>321</v>
      </c>
      <c r="C1286" s="25">
        <v>256</v>
      </c>
      <c r="D1286" s="25" t="s">
        <v>35</v>
      </c>
      <c r="E1286" s="103" t="s">
        <v>35</v>
      </c>
      <c r="F1286" s="32" t="s">
        <v>212</v>
      </c>
      <c r="G1286" s="32" t="s">
        <v>218</v>
      </c>
      <c r="H1286" s="14" t="s">
        <v>234</v>
      </c>
      <c r="I1286" s="87" t="s">
        <v>910</v>
      </c>
      <c r="J1286" s="87" t="s">
        <v>910</v>
      </c>
      <c r="K1286" s="87" t="s">
        <v>910</v>
      </c>
      <c r="L1286" s="87" t="s">
        <v>910</v>
      </c>
      <c r="M1286" s="32" t="s">
        <v>326</v>
      </c>
      <c r="N1286" s="91" t="s">
        <v>235</v>
      </c>
      <c r="O1286" s="32" t="s">
        <v>145</v>
      </c>
      <c r="P1286" s="181">
        <v>10</v>
      </c>
      <c r="Q1286" s="200">
        <v>180</v>
      </c>
      <c r="R1286" s="28">
        <f t="shared" si="174"/>
        <v>1800</v>
      </c>
      <c r="S1286" s="28">
        <f t="shared" si="172"/>
        <v>1926</v>
      </c>
      <c r="T1286" s="28">
        <f t="shared" si="173"/>
        <v>2060.8200000000002</v>
      </c>
      <c r="U1286" s="32" t="s">
        <v>153</v>
      </c>
      <c r="V1286" s="32" t="s">
        <v>558</v>
      </c>
      <c r="W1286" s="95" t="s">
        <v>101</v>
      </c>
      <c r="X1286" s="33">
        <v>0</v>
      </c>
    </row>
    <row r="1287" spans="1:24" ht="36">
      <c r="A1287" s="26">
        <v>1305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3" t="s">
        <v>35</v>
      </c>
      <c r="F1287" s="32" t="s">
        <v>212</v>
      </c>
      <c r="G1287" s="32" t="s">
        <v>218</v>
      </c>
      <c r="H1287" s="77" t="s">
        <v>250</v>
      </c>
      <c r="I1287" s="87" t="s">
        <v>1684</v>
      </c>
      <c r="J1287" s="87" t="s">
        <v>911</v>
      </c>
      <c r="K1287" s="87" t="s">
        <v>1684</v>
      </c>
      <c r="L1287" s="87" t="s">
        <v>911</v>
      </c>
      <c r="M1287" s="32" t="s">
        <v>326</v>
      </c>
      <c r="N1287" s="91" t="s">
        <v>235</v>
      </c>
      <c r="O1287" s="32" t="s">
        <v>162</v>
      </c>
      <c r="P1287" s="181">
        <v>30</v>
      </c>
      <c r="Q1287" s="200">
        <v>1489</v>
      </c>
      <c r="R1287" s="28">
        <f t="shared" si="174"/>
        <v>44670</v>
      </c>
      <c r="S1287" s="28">
        <f t="shared" si="172"/>
        <v>47796.9</v>
      </c>
      <c r="T1287" s="28">
        <f t="shared" si="173"/>
        <v>51142.683000000005</v>
      </c>
      <c r="U1287" s="32" t="s">
        <v>153</v>
      </c>
      <c r="V1287" s="32" t="s">
        <v>558</v>
      </c>
      <c r="W1287" s="95" t="s">
        <v>101</v>
      </c>
      <c r="X1287" s="33">
        <v>0</v>
      </c>
    </row>
    <row r="1288" spans="1:24" ht="36">
      <c r="A1288" s="26">
        <v>1306</v>
      </c>
      <c r="B1288" s="54" t="str">
        <f>B1239</f>
        <v>01 Закупки, не превышающие финансовый год</v>
      </c>
      <c r="C1288" s="25">
        <v>256</v>
      </c>
      <c r="D1288" s="25" t="s">
        <v>35</v>
      </c>
      <c r="E1288" s="103" t="s">
        <v>35</v>
      </c>
      <c r="F1288" s="32" t="s">
        <v>212</v>
      </c>
      <c r="G1288" s="32" t="s">
        <v>218</v>
      </c>
      <c r="H1288" s="77" t="s">
        <v>250</v>
      </c>
      <c r="I1288" s="87" t="s">
        <v>912</v>
      </c>
      <c r="J1288" s="87" t="s">
        <v>912</v>
      </c>
      <c r="K1288" s="87" t="s">
        <v>912</v>
      </c>
      <c r="L1288" s="87" t="s">
        <v>912</v>
      </c>
      <c r="M1288" s="32" t="s">
        <v>326</v>
      </c>
      <c r="N1288" s="91" t="s">
        <v>235</v>
      </c>
      <c r="O1288" s="32" t="s">
        <v>162</v>
      </c>
      <c r="P1288" s="181">
        <v>2</v>
      </c>
      <c r="Q1288" s="200">
        <v>250</v>
      </c>
      <c r="R1288" s="28">
        <f t="shared" si="174"/>
        <v>500</v>
      </c>
      <c r="S1288" s="28">
        <f t="shared" si="172"/>
        <v>535</v>
      </c>
      <c r="T1288" s="28">
        <f t="shared" si="173"/>
        <v>572.45000000000005</v>
      </c>
      <c r="U1288" s="32" t="s">
        <v>153</v>
      </c>
      <c r="V1288" s="32" t="s">
        <v>558</v>
      </c>
      <c r="W1288" s="95" t="s">
        <v>101</v>
      </c>
      <c r="X1288" s="33">
        <v>0</v>
      </c>
    </row>
    <row r="1289" spans="1:24" ht="36">
      <c r="A1289" s="26">
        <v>1307</v>
      </c>
      <c r="B1289" s="73" t="str">
        <f>B1240</f>
        <v>01 Закупки, не превышающие финансовый год</v>
      </c>
      <c r="C1289" s="25">
        <v>256</v>
      </c>
      <c r="D1289" s="25" t="s">
        <v>35</v>
      </c>
      <c r="E1289" s="103" t="s">
        <v>35</v>
      </c>
      <c r="F1289" s="38" t="s">
        <v>212</v>
      </c>
      <c r="G1289" s="38" t="s">
        <v>218</v>
      </c>
      <c r="H1289" s="11" t="s">
        <v>230</v>
      </c>
      <c r="I1289" s="88" t="s">
        <v>1685</v>
      </c>
      <c r="J1289" s="88" t="s">
        <v>913</v>
      </c>
      <c r="K1289" s="88" t="s">
        <v>1685</v>
      </c>
      <c r="L1289" s="88" t="s">
        <v>913</v>
      </c>
      <c r="M1289" s="38" t="s">
        <v>326</v>
      </c>
      <c r="N1289" s="91" t="s">
        <v>235</v>
      </c>
      <c r="O1289" s="38" t="s">
        <v>145</v>
      </c>
      <c r="P1289" s="183">
        <v>2</v>
      </c>
      <c r="Q1289" s="201">
        <v>1437</v>
      </c>
      <c r="R1289" s="45">
        <f t="shared" si="174"/>
        <v>2874</v>
      </c>
      <c r="S1289" s="45">
        <f t="shared" si="172"/>
        <v>3075.1800000000003</v>
      </c>
      <c r="T1289" s="45">
        <f t="shared" si="173"/>
        <v>3290.4426000000003</v>
      </c>
      <c r="U1289" s="32" t="s">
        <v>153</v>
      </c>
      <c r="V1289" s="32" t="s">
        <v>558</v>
      </c>
      <c r="W1289" s="95" t="s">
        <v>101</v>
      </c>
      <c r="X1289" s="46">
        <v>0</v>
      </c>
    </row>
    <row r="1290" spans="1:24" s="173" customFormat="1">
      <c r="A1290" s="26">
        <v>1308</v>
      </c>
      <c r="B1290" s="54"/>
      <c r="C1290" s="32"/>
      <c r="D1290" s="32"/>
      <c r="E1290" s="38"/>
      <c r="F1290" s="32"/>
      <c r="G1290" s="32"/>
      <c r="H1290" s="32"/>
      <c r="I1290" s="32"/>
      <c r="J1290" s="32"/>
      <c r="K1290" s="47"/>
      <c r="L1290" s="32"/>
      <c r="M1290" s="32"/>
      <c r="N1290" s="32"/>
      <c r="O1290" s="32"/>
      <c r="P1290" s="200"/>
      <c r="Q1290" s="200"/>
      <c r="R1290" s="28">
        <f>SUM(R1281:R1289)</f>
        <v>59144</v>
      </c>
      <c r="S1290" s="28"/>
      <c r="T1290" s="28"/>
      <c r="U1290" s="32"/>
      <c r="V1290" s="32"/>
      <c r="W1290" s="31"/>
      <c r="X1290" s="33"/>
    </row>
    <row r="1291" spans="1:24" ht="36">
      <c r="A1291" s="26">
        <v>1310</v>
      </c>
      <c r="B1291" s="54" t="s">
        <v>321</v>
      </c>
      <c r="C1291" s="25">
        <v>256</v>
      </c>
      <c r="D1291" s="25" t="s">
        <v>35</v>
      </c>
      <c r="E1291" s="103" t="s">
        <v>35</v>
      </c>
      <c r="F1291" s="32" t="s">
        <v>212</v>
      </c>
      <c r="G1291" s="32" t="s">
        <v>218</v>
      </c>
      <c r="H1291" s="75" t="s">
        <v>278</v>
      </c>
      <c r="I1291" s="32" t="s">
        <v>1732</v>
      </c>
      <c r="J1291" s="32" t="s">
        <v>1731</v>
      </c>
      <c r="K1291" s="32" t="s">
        <v>1732</v>
      </c>
      <c r="L1291" s="32" t="s">
        <v>1731</v>
      </c>
      <c r="M1291" s="32" t="s">
        <v>326</v>
      </c>
      <c r="N1291" s="91" t="s">
        <v>235</v>
      </c>
      <c r="O1291" s="32" t="s">
        <v>145</v>
      </c>
      <c r="P1291" s="28">
        <v>1</v>
      </c>
      <c r="Q1291" s="28">
        <v>69950</v>
      </c>
      <c r="R1291" s="45">
        <f>P1291*Q1291</f>
        <v>69950</v>
      </c>
      <c r="S1291" s="45">
        <f>R1291*1.07</f>
        <v>74846.5</v>
      </c>
      <c r="T1291" s="45">
        <f>S1291*1.07</f>
        <v>80085.755000000005</v>
      </c>
      <c r="U1291" s="32" t="s">
        <v>549</v>
      </c>
      <c r="V1291" s="38" t="s">
        <v>546</v>
      </c>
      <c r="W1291" s="95" t="s">
        <v>101</v>
      </c>
      <c r="X1291" s="32">
        <v>0</v>
      </c>
    </row>
    <row r="1292" spans="1:24" ht="36">
      <c r="A1292" s="26">
        <v>1311</v>
      </c>
      <c r="B1292" s="54" t="s">
        <v>321</v>
      </c>
      <c r="C1292" s="25">
        <v>256</v>
      </c>
      <c r="D1292" s="25" t="s">
        <v>35</v>
      </c>
      <c r="E1292" s="103" t="s">
        <v>35</v>
      </c>
      <c r="F1292" s="32" t="s">
        <v>212</v>
      </c>
      <c r="G1292" s="32" t="s">
        <v>218</v>
      </c>
      <c r="H1292" s="75" t="s">
        <v>278</v>
      </c>
      <c r="I1292" s="32" t="s">
        <v>1734</v>
      </c>
      <c r="J1292" s="32" t="s">
        <v>1733</v>
      </c>
      <c r="K1292" s="32" t="s">
        <v>1734</v>
      </c>
      <c r="L1292" s="32" t="s">
        <v>1733</v>
      </c>
      <c r="M1292" s="32" t="s">
        <v>326</v>
      </c>
      <c r="N1292" s="91" t="s">
        <v>235</v>
      </c>
      <c r="O1292" s="32" t="s">
        <v>146</v>
      </c>
      <c r="P1292" s="28">
        <v>1</v>
      </c>
      <c r="Q1292" s="28">
        <v>44950</v>
      </c>
      <c r="R1292" s="45">
        <f t="shared" ref="R1292:R1333" si="175">P1292*Q1292</f>
        <v>44950</v>
      </c>
      <c r="S1292" s="45">
        <f t="shared" ref="S1292:S1303" si="176">R1292*1.07</f>
        <v>48096.5</v>
      </c>
      <c r="T1292" s="45">
        <f t="shared" ref="T1292:T1298" si="177">S1292*1.07</f>
        <v>51463.255000000005</v>
      </c>
      <c r="U1292" s="32" t="s">
        <v>549</v>
      </c>
      <c r="V1292" s="38" t="s">
        <v>546</v>
      </c>
      <c r="W1292" s="95" t="s">
        <v>101</v>
      </c>
      <c r="X1292" s="32">
        <v>0</v>
      </c>
    </row>
    <row r="1293" spans="1:24" ht="36">
      <c r="A1293" s="26">
        <v>1312</v>
      </c>
      <c r="B1293" s="54" t="s">
        <v>321</v>
      </c>
      <c r="C1293" s="25">
        <v>256</v>
      </c>
      <c r="D1293" s="25" t="s">
        <v>35</v>
      </c>
      <c r="E1293" s="103" t="s">
        <v>35</v>
      </c>
      <c r="F1293" s="32" t="s">
        <v>212</v>
      </c>
      <c r="G1293" s="32" t="s">
        <v>218</v>
      </c>
      <c r="H1293" s="75" t="s">
        <v>278</v>
      </c>
      <c r="I1293" s="32" t="s">
        <v>1736</v>
      </c>
      <c r="J1293" s="32" t="s">
        <v>1735</v>
      </c>
      <c r="K1293" s="32" t="s">
        <v>1736</v>
      </c>
      <c r="L1293" s="32" t="s">
        <v>1735</v>
      </c>
      <c r="M1293" s="32" t="s">
        <v>326</v>
      </c>
      <c r="N1293" s="91" t="s">
        <v>235</v>
      </c>
      <c r="O1293" s="32" t="s">
        <v>145</v>
      </c>
      <c r="P1293" s="28">
        <v>1</v>
      </c>
      <c r="Q1293" s="28">
        <v>4950</v>
      </c>
      <c r="R1293" s="45">
        <f t="shared" si="175"/>
        <v>4950</v>
      </c>
      <c r="S1293" s="45">
        <f t="shared" si="176"/>
        <v>5296.5</v>
      </c>
      <c r="T1293" s="45">
        <f t="shared" si="177"/>
        <v>5667.2550000000001</v>
      </c>
      <c r="U1293" s="32" t="s">
        <v>549</v>
      </c>
      <c r="V1293" s="38" t="s">
        <v>546</v>
      </c>
      <c r="W1293" s="95" t="s">
        <v>101</v>
      </c>
      <c r="X1293" s="32">
        <v>0</v>
      </c>
    </row>
    <row r="1294" spans="1:24" ht="36">
      <c r="A1294" s="26">
        <v>1313</v>
      </c>
      <c r="B1294" s="54" t="s">
        <v>321</v>
      </c>
      <c r="C1294" s="25">
        <v>256</v>
      </c>
      <c r="D1294" s="25" t="s">
        <v>35</v>
      </c>
      <c r="E1294" s="103" t="s">
        <v>35</v>
      </c>
      <c r="F1294" s="32" t="s">
        <v>212</v>
      </c>
      <c r="G1294" s="32" t="s">
        <v>218</v>
      </c>
      <c r="H1294" s="75" t="s">
        <v>278</v>
      </c>
      <c r="I1294" s="32" t="s">
        <v>1738</v>
      </c>
      <c r="J1294" s="32" t="s">
        <v>1737</v>
      </c>
      <c r="K1294" s="32" t="s">
        <v>1738</v>
      </c>
      <c r="L1294" s="32" t="s">
        <v>1737</v>
      </c>
      <c r="M1294" s="32" t="s">
        <v>326</v>
      </c>
      <c r="N1294" s="91" t="s">
        <v>235</v>
      </c>
      <c r="O1294" s="32" t="s">
        <v>146</v>
      </c>
      <c r="P1294" s="28">
        <v>1</v>
      </c>
      <c r="Q1294" s="28">
        <v>34900</v>
      </c>
      <c r="R1294" s="45">
        <f t="shared" si="175"/>
        <v>34900</v>
      </c>
      <c r="S1294" s="45">
        <f t="shared" si="176"/>
        <v>37343</v>
      </c>
      <c r="T1294" s="45">
        <f t="shared" si="177"/>
        <v>39957.01</v>
      </c>
      <c r="U1294" s="32" t="s">
        <v>549</v>
      </c>
      <c r="V1294" s="38" t="s">
        <v>546</v>
      </c>
      <c r="W1294" s="95" t="s">
        <v>101</v>
      </c>
      <c r="X1294" s="32">
        <v>0</v>
      </c>
    </row>
    <row r="1295" spans="1:24" ht="60">
      <c r="A1295" s="26">
        <v>1314</v>
      </c>
      <c r="B1295" s="54" t="s">
        <v>321</v>
      </c>
      <c r="C1295" s="25">
        <v>256</v>
      </c>
      <c r="D1295" s="25" t="s">
        <v>35</v>
      </c>
      <c r="E1295" s="103" t="s">
        <v>35</v>
      </c>
      <c r="F1295" s="32" t="s">
        <v>212</v>
      </c>
      <c r="G1295" s="32" t="s">
        <v>218</v>
      </c>
      <c r="H1295" s="75" t="s">
        <v>278</v>
      </c>
      <c r="I1295" s="32" t="s">
        <v>1741</v>
      </c>
      <c r="J1295" s="32" t="s">
        <v>1739</v>
      </c>
      <c r="K1295" s="32" t="s">
        <v>1741</v>
      </c>
      <c r="L1295" s="32" t="s">
        <v>1740</v>
      </c>
      <c r="M1295" s="32" t="s">
        <v>326</v>
      </c>
      <c r="N1295" s="91" t="s">
        <v>235</v>
      </c>
      <c r="O1295" s="32" t="s">
        <v>163</v>
      </c>
      <c r="P1295" s="28">
        <v>6</v>
      </c>
      <c r="Q1295" s="28">
        <v>7444</v>
      </c>
      <c r="R1295" s="45">
        <f t="shared" si="175"/>
        <v>44664</v>
      </c>
      <c r="S1295" s="45">
        <f t="shared" si="176"/>
        <v>47790.48</v>
      </c>
      <c r="T1295" s="45">
        <f t="shared" si="177"/>
        <v>51135.813600000009</v>
      </c>
      <c r="U1295" s="32" t="s">
        <v>549</v>
      </c>
      <c r="V1295" s="38" t="s">
        <v>546</v>
      </c>
      <c r="W1295" s="95" t="s">
        <v>101</v>
      </c>
      <c r="X1295" s="32">
        <v>0</v>
      </c>
    </row>
    <row r="1296" spans="1:24" ht="48">
      <c r="A1296" s="26">
        <v>1315</v>
      </c>
      <c r="B1296" s="54" t="s">
        <v>321</v>
      </c>
      <c r="C1296" s="25">
        <v>256</v>
      </c>
      <c r="D1296" s="25" t="s">
        <v>35</v>
      </c>
      <c r="E1296" s="103" t="s">
        <v>35</v>
      </c>
      <c r="F1296" s="32" t="s">
        <v>212</v>
      </c>
      <c r="G1296" s="32" t="s">
        <v>218</v>
      </c>
      <c r="H1296" s="75" t="s">
        <v>278</v>
      </c>
      <c r="I1296" s="32" t="s">
        <v>1743</v>
      </c>
      <c r="J1296" s="32" t="s">
        <v>1742</v>
      </c>
      <c r="K1296" s="32" t="s">
        <v>1743</v>
      </c>
      <c r="L1296" s="32" t="s">
        <v>1742</v>
      </c>
      <c r="M1296" s="32" t="s">
        <v>326</v>
      </c>
      <c r="N1296" s="91" t="s">
        <v>235</v>
      </c>
      <c r="O1296" s="32" t="s">
        <v>145</v>
      </c>
      <c r="P1296" s="28">
        <v>1</v>
      </c>
      <c r="Q1296" s="28">
        <v>54500</v>
      </c>
      <c r="R1296" s="45">
        <f t="shared" si="175"/>
        <v>54500</v>
      </c>
      <c r="S1296" s="45">
        <f t="shared" si="176"/>
        <v>58315</v>
      </c>
      <c r="T1296" s="45">
        <f t="shared" si="177"/>
        <v>62397.05</v>
      </c>
      <c r="U1296" s="32" t="s">
        <v>549</v>
      </c>
      <c r="V1296" s="38" t="s">
        <v>546</v>
      </c>
      <c r="W1296" s="95" t="s">
        <v>101</v>
      </c>
      <c r="X1296" s="32">
        <v>0</v>
      </c>
    </row>
    <row r="1297" spans="1:24" ht="36">
      <c r="A1297" s="26">
        <v>1316</v>
      </c>
      <c r="B1297" s="54" t="s">
        <v>321</v>
      </c>
      <c r="C1297" s="25">
        <v>256</v>
      </c>
      <c r="D1297" s="25" t="s">
        <v>35</v>
      </c>
      <c r="E1297" s="103" t="s">
        <v>35</v>
      </c>
      <c r="F1297" s="32" t="s">
        <v>212</v>
      </c>
      <c r="G1297" s="32" t="s">
        <v>218</v>
      </c>
      <c r="H1297" s="75" t="s">
        <v>278</v>
      </c>
      <c r="I1297" s="32" t="s">
        <v>1745</v>
      </c>
      <c r="J1297" s="32" t="s">
        <v>1744</v>
      </c>
      <c r="K1297" s="32" t="s">
        <v>1745</v>
      </c>
      <c r="L1297" s="32" t="s">
        <v>1744</v>
      </c>
      <c r="M1297" s="32" t="s">
        <v>326</v>
      </c>
      <c r="N1297" s="91" t="s">
        <v>235</v>
      </c>
      <c r="O1297" s="32" t="s">
        <v>146</v>
      </c>
      <c r="P1297" s="28">
        <v>1</v>
      </c>
      <c r="Q1297" s="28">
        <v>26900</v>
      </c>
      <c r="R1297" s="45">
        <f t="shared" si="175"/>
        <v>26900</v>
      </c>
      <c r="S1297" s="45">
        <f t="shared" si="176"/>
        <v>28783</v>
      </c>
      <c r="T1297" s="45">
        <f t="shared" si="177"/>
        <v>30797.81</v>
      </c>
      <c r="U1297" s="32" t="s">
        <v>549</v>
      </c>
      <c r="V1297" s="38" t="s">
        <v>546</v>
      </c>
      <c r="W1297" s="95" t="s">
        <v>101</v>
      </c>
      <c r="X1297" s="32">
        <v>0</v>
      </c>
    </row>
    <row r="1298" spans="1:24" ht="36">
      <c r="A1298" s="26">
        <v>1317</v>
      </c>
      <c r="B1298" s="54" t="s">
        <v>321</v>
      </c>
      <c r="C1298" s="25">
        <v>256</v>
      </c>
      <c r="D1298" s="25" t="s">
        <v>35</v>
      </c>
      <c r="E1298" s="103" t="s">
        <v>35</v>
      </c>
      <c r="F1298" s="32" t="s">
        <v>212</v>
      </c>
      <c r="G1298" s="32" t="s">
        <v>218</v>
      </c>
      <c r="H1298" s="75" t="s">
        <v>278</v>
      </c>
      <c r="I1298" s="32" t="s">
        <v>1747</v>
      </c>
      <c r="J1298" s="32" t="s">
        <v>1746</v>
      </c>
      <c r="K1298" s="32" t="s">
        <v>1747</v>
      </c>
      <c r="L1298" s="32" t="s">
        <v>1746</v>
      </c>
      <c r="M1298" s="32" t="s">
        <v>326</v>
      </c>
      <c r="N1298" s="91" t="s">
        <v>235</v>
      </c>
      <c r="O1298" s="32" t="s">
        <v>145</v>
      </c>
      <c r="P1298" s="28">
        <v>1</v>
      </c>
      <c r="Q1298" s="28">
        <v>15900</v>
      </c>
      <c r="R1298" s="45">
        <f t="shared" si="175"/>
        <v>15900</v>
      </c>
      <c r="S1298" s="45">
        <f t="shared" si="176"/>
        <v>17013</v>
      </c>
      <c r="T1298" s="45">
        <f t="shared" si="177"/>
        <v>18203.91</v>
      </c>
      <c r="U1298" s="32" t="s">
        <v>549</v>
      </c>
      <c r="V1298" s="38" t="s">
        <v>546</v>
      </c>
      <c r="W1298" s="95" t="s">
        <v>101</v>
      </c>
      <c r="X1298" s="32">
        <v>0</v>
      </c>
    </row>
    <row r="1299" spans="1:24" ht="36">
      <c r="A1299" s="26">
        <v>1318</v>
      </c>
      <c r="B1299" s="54" t="s">
        <v>321</v>
      </c>
      <c r="C1299" s="25">
        <v>256</v>
      </c>
      <c r="D1299" s="25" t="s">
        <v>35</v>
      </c>
      <c r="E1299" s="103" t="s">
        <v>35</v>
      </c>
      <c r="F1299" s="32" t="s">
        <v>212</v>
      </c>
      <c r="G1299" s="32" t="s">
        <v>218</v>
      </c>
      <c r="H1299" s="75" t="s">
        <v>278</v>
      </c>
      <c r="I1299" s="32" t="s">
        <v>1728</v>
      </c>
      <c r="J1299" s="32" t="s">
        <v>1727</v>
      </c>
      <c r="K1299" s="32" t="s">
        <v>1728</v>
      </c>
      <c r="L1299" s="32" t="s">
        <v>1727</v>
      </c>
      <c r="M1299" s="32" t="s">
        <v>326</v>
      </c>
      <c r="N1299" s="91" t="s">
        <v>235</v>
      </c>
      <c r="O1299" s="32" t="s">
        <v>146</v>
      </c>
      <c r="P1299" s="28">
        <v>1</v>
      </c>
      <c r="Q1299" s="28">
        <v>39990</v>
      </c>
      <c r="R1299" s="45">
        <f t="shared" si="175"/>
        <v>39990</v>
      </c>
      <c r="S1299" s="45">
        <f t="shared" si="176"/>
        <v>42789.3</v>
      </c>
      <c r="T1299" s="45">
        <f>S1299*1.07</f>
        <v>45784.551000000007</v>
      </c>
      <c r="U1299" s="32" t="s">
        <v>549</v>
      </c>
      <c r="V1299" s="38" t="s">
        <v>546</v>
      </c>
      <c r="W1299" s="95" t="s">
        <v>101</v>
      </c>
      <c r="X1299" s="32">
        <v>0</v>
      </c>
    </row>
    <row r="1300" spans="1:24" ht="36">
      <c r="A1300" s="26">
        <v>1319</v>
      </c>
      <c r="B1300" s="54" t="s">
        <v>321</v>
      </c>
      <c r="C1300" s="25">
        <v>256</v>
      </c>
      <c r="D1300" s="25" t="s">
        <v>35</v>
      </c>
      <c r="E1300" s="103" t="s">
        <v>35</v>
      </c>
      <c r="F1300" s="32" t="s">
        <v>212</v>
      </c>
      <c r="G1300" s="32" t="s">
        <v>218</v>
      </c>
      <c r="H1300" s="75" t="s">
        <v>278</v>
      </c>
      <c r="I1300" s="32" t="s">
        <v>1730</v>
      </c>
      <c r="J1300" s="32" t="s">
        <v>1729</v>
      </c>
      <c r="K1300" s="32" t="s">
        <v>1730</v>
      </c>
      <c r="L1300" s="32" t="s">
        <v>1729</v>
      </c>
      <c r="M1300" s="32" t="s">
        <v>326</v>
      </c>
      <c r="N1300" s="91" t="s">
        <v>235</v>
      </c>
      <c r="O1300" s="32" t="s">
        <v>145</v>
      </c>
      <c r="P1300" s="28">
        <v>1</v>
      </c>
      <c r="Q1300" s="28">
        <v>6990</v>
      </c>
      <c r="R1300" s="45">
        <f t="shared" si="175"/>
        <v>6990</v>
      </c>
      <c r="S1300" s="45">
        <f t="shared" si="176"/>
        <v>7479.3</v>
      </c>
      <c r="T1300" s="45">
        <f>S1300*1.07</f>
        <v>8002.8510000000006</v>
      </c>
      <c r="U1300" s="32" t="s">
        <v>549</v>
      </c>
      <c r="V1300" s="38" t="s">
        <v>546</v>
      </c>
      <c r="W1300" s="95" t="s">
        <v>101</v>
      </c>
      <c r="X1300" s="32">
        <v>0</v>
      </c>
    </row>
    <row r="1301" spans="1:24" ht="39.75" customHeight="1">
      <c r="A1301" s="26">
        <v>1320</v>
      </c>
      <c r="B1301" s="54" t="e">
        <f>#REF!</f>
        <v>#REF!</v>
      </c>
      <c r="C1301" s="25">
        <v>256</v>
      </c>
      <c r="D1301" s="25" t="s">
        <v>35</v>
      </c>
      <c r="E1301" s="103" t="s">
        <v>35</v>
      </c>
      <c r="F1301" s="32" t="s">
        <v>212</v>
      </c>
      <c r="G1301" s="32" t="s">
        <v>218</v>
      </c>
      <c r="H1301" s="75" t="s">
        <v>386</v>
      </c>
      <c r="I1301" s="32" t="s">
        <v>1610</v>
      </c>
      <c r="J1301" s="32" t="s">
        <v>755</v>
      </c>
      <c r="K1301" s="55" t="s">
        <v>1611</v>
      </c>
      <c r="L1301" s="55" t="s">
        <v>753</v>
      </c>
      <c r="M1301" s="32" t="s">
        <v>326</v>
      </c>
      <c r="N1301" s="91" t="s">
        <v>235</v>
      </c>
      <c r="O1301" s="32" t="s">
        <v>145</v>
      </c>
      <c r="P1301" s="179">
        <v>3860</v>
      </c>
      <c r="Q1301" s="179">
        <v>103</v>
      </c>
      <c r="R1301" s="28">
        <f t="shared" si="175"/>
        <v>397580</v>
      </c>
      <c r="S1301" s="45">
        <f t="shared" si="176"/>
        <v>425410.60000000003</v>
      </c>
      <c r="T1301" s="52">
        <f t="shared" ref="T1301:T1324" si="178">S1301*1.07</f>
        <v>455189.34200000006</v>
      </c>
      <c r="U1301" s="32" t="s">
        <v>549</v>
      </c>
      <c r="V1301" s="32" t="s">
        <v>546</v>
      </c>
      <c r="W1301" s="95" t="s">
        <v>101</v>
      </c>
      <c r="X1301" s="33">
        <v>0</v>
      </c>
    </row>
    <row r="1302" spans="1:24" ht="37.5" customHeight="1">
      <c r="A1302" s="26">
        <v>1321</v>
      </c>
      <c r="B1302" s="54" t="e">
        <f>#REF!</f>
        <v>#REF!</v>
      </c>
      <c r="C1302" s="25">
        <v>256</v>
      </c>
      <c r="D1302" s="25" t="s">
        <v>35</v>
      </c>
      <c r="E1302" s="103" t="s">
        <v>35</v>
      </c>
      <c r="F1302" s="32" t="s">
        <v>212</v>
      </c>
      <c r="G1302" s="32" t="s">
        <v>218</v>
      </c>
      <c r="H1302" s="75" t="s">
        <v>386</v>
      </c>
      <c r="I1302" s="32" t="s">
        <v>1610</v>
      </c>
      <c r="J1302" s="32" t="s">
        <v>755</v>
      </c>
      <c r="K1302" s="55" t="s">
        <v>1612</v>
      </c>
      <c r="L1302" s="55" t="s">
        <v>754</v>
      </c>
      <c r="M1302" s="32" t="s">
        <v>326</v>
      </c>
      <c r="N1302" s="91" t="s">
        <v>235</v>
      </c>
      <c r="O1302" s="32" t="s">
        <v>145</v>
      </c>
      <c r="P1302" s="179">
        <v>2020</v>
      </c>
      <c r="Q1302" s="179">
        <v>49</v>
      </c>
      <c r="R1302" s="28">
        <f t="shared" si="175"/>
        <v>98980</v>
      </c>
      <c r="S1302" s="45">
        <f t="shared" si="176"/>
        <v>105908.6</v>
      </c>
      <c r="T1302" s="52">
        <f t="shared" si="178"/>
        <v>113322.20200000002</v>
      </c>
      <c r="U1302" s="32" t="s">
        <v>549</v>
      </c>
      <c r="V1302" s="32" t="s">
        <v>546</v>
      </c>
      <c r="W1302" s="95" t="s">
        <v>101</v>
      </c>
      <c r="X1302" s="33">
        <v>0</v>
      </c>
    </row>
    <row r="1303" spans="1:24" ht="36">
      <c r="A1303" s="26">
        <v>1323</v>
      </c>
      <c r="B1303" s="54" t="str">
        <f>B1491</f>
        <v>01 Закупки, не превышающие финансовый год</v>
      </c>
      <c r="C1303" s="25">
        <v>256</v>
      </c>
      <c r="D1303" s="25" t="s">
        <v>35</v>
      </c>
      <c r="E1303" s="103" t="s">
        <v>35</v>
      </c>
      <c r="F1303" s="32" t="s">
        <v>212</v>
      </c>
      <c r="G1303" s="32" t="s">
        <v>218</v>
      </c>
      <c r="H1303" s="30" t="s">
        <v>280</v>
      </c>
      <c r="I1303" s="32" t="s">
        <v>1766</v>
      </c>
      <c r="J1303" s="32" t="s">
        <v>1767</v>
      </c>
      <c r="K1303" s="32" t="s">
        <v>1766</v>
      </c>
      <c r="L1303" s="32" t="s">
        <v>1767</v>
      </c>
      <c r="M1303" s="32" t="s">
        <v>326</v>
      </c>
      <c r="N1303" s="91" t="s">
        <v>235</v>
      </c>
      <c r="O1303" s="32" t="s">
        <v>145</v>
      </c>
      <c r="P1303" s="28">
        <v>100</v>
      </c>
      <c r="Q1303" s="28">
        <v>118</v>
      </c>
      <c r="R1303" s="28">
        <f t="shared" si="175"/>
        <v>11800</v>
      </c>
      <c r="S1303" s="28">
        <f t="shared" si="176"/>
        <v>12626</v>
      </c>
      <c r="T1303" s="28">
        <f t="shared" si="178"/>
        <v>13509.820000000002</v>
      </c>
      <c r="U1303" s="32" t="s">
        <v>549</v>
      </c>
      <c r="V1303" s="32" t="s">
        <v>546</v>
      </c>
      <c r="W1303" s="95" t="s">
        <v>101</v>
      </c>
      <c r="X1303" s="33">
        <v>0</v>
      </c>
    </row>
    <row r="1304" spans="1:24" ht="24">
      <c r="A1304" s="26">
        <v>1324</v>
      </c>
      <c r="B1304" s="54" t="e">
        <f>B1255</f>
        <v>#REF!</v>
      </c>
      <c r="C1304" s="25">
        <v>256</v>
      </c>
      <c r="D1304" s="25" t="s">
        <v>35</v>
      </c>
      <c r="E1304" s="103" t="s">
        <v>35</v>
      </c>
      <c r="F1304" s="32" t="s">
        <v>212</v>
      </c>
      <c r="G1304" s="32" t="s">
        <v>218</v>
      </c>
      <c r="H1304" s="30" t="s">
        <v>280</v>
      </c>
      <c r="I1304" s="32" t="s">
        <v>1768</v>
      </c>
      <c r="J1304" s="32" t="s">
        <v>1769</v>
      </c>
      <c r="K1304" s="32" t="s">
        <v>1768</v>
      </c>
      <c r="L1304" s="32" t="s">
        <v>1769</v>
      </c>
      <c r="M1304" s="32" t="s">
        <v>326</v>
      </c>
      <c r="N1304" s="91" t="s">
        <v>235</v>
      </c>
      <c r="O1304" s="32" t="s">
        <v>145</v>
      </c>
      <c r="P1304" s="28">
        <v>100</v>
      </c>
      <c r="Q1304" s="28">
        <v>68</v>
      </c>
      <c r="R1304" s="28">
        <f t="shared" si="175"/>
        <v>6800</v>
      </c>
      <c r="S1304" s="28">
        <f t="shared" ref="S1304:S1324" si="179">R1304*1.07</f>
        <v>7276</v>
      </c>
      <c r="T1304" s="28">
        <f t="shared" si="178"/>
        <v>7785.3200000000006</v>
      </c>
      <c r="U1304" s="32" t="s">
        <v>549</v>
      </c>
      <c r="V1304" s="32" t="s">
        <v>546</v>
      </c>
      <c r="W1304" s="95" t="s">
        <v>101</v>
      </c>
      <c r="X1304" s="33">
        <v>0</v>
      </c>
    </row>
    <row r="1305" spans="1:24" ht="24">
      <c r="A1305" s="26">
        <v>1325</v>
      </c>
      <c r="B1305" s="54" t="e">
        <f>#REF!</f>
        <v>#REF!</v>
      </c>
      <c r="C1305" s="25">
        <v>256</v>
      </c>
      <c r="D1305" s="25" t="s">
        <v>35</v>
      </c>
      <c r="E1305" s="103" t="s">
        <v>35</v>
      </c>
      <c r="F1305" s="32" t="s">
        <v>212</v>
      </c>
      <c r="G1305" s="32" t="s">
        <v>218</v>
      </c>
      <c r="H1305" s="30" t="s">
        <v>366</v>
      </c>
      <c r="I1305" s="32" t="s">
        <v>1770</v>
      </c>
      <c r="J1305" s="32" t="s">
        <v>1771</v>
      </c>
      <c r="K1305" s="32" t="s">
        <v>1770</v>
      </c>
      <c r="L1305" s="32" t="s">
        <v>1771</v>
      </c>
      <c r="M1305" s="32" t="s">
        <v>326</v>
      </c>
      <c r="N1305" s="91" t="s">
        <v>235</v>
      </c>
      <c r="O1305" s="32" t="s">
        <v>145</v>
      </c>
      <c r="P1305" s="28">
        <v>30</v>
      </c>
      <c r="Q1305" s="28">
        <v>88</v>
      </c>
      <c r="R1305" s="28">
        <f t="shared" si="175"/>
        <v>2640</v>
      </c>
      <c r="S1305" s="28">
        <f t="shared" si="179"/>
        <v>2824.8</v>
      </c>
      <c r="T1305" s="28">
        <f t="shared" si="178"/>
        <v>3022.5360000000005</v>
      </c>
      <c r="U1305" s="32" t="s">
        <v>549</v>
      </c>
      <c r="V1305" s="32" t="s">
        <v>546</v>
      </c>
      <c r="W1305" s="95" t="s">
        <v>101</v>
      </c>
      <c r="X1305" s="33">
        <v>0</v>
      </c>
    </row>
    <row r="1306" spans="1:24" ht="24">
      <c r="A1306" s="26">
        <v>1326</v>
      </c>
      <c r="B1306" s="54" t="e">
        <f>#REF!</f>
        <v>#REF!</v>
      </c>
      <c r="C1306" s="25">
        <v>256</v>
      </c>
      <c r="D1306" s="25" t="s">
        <v>35</v>
      </c>
      <c r="E1306" s="103" t="s">
        <v>35</v>
      </c>
      <c r="F1306" s="32" t="s">
        <v>212</v>
      </c>
      <c r="G1306" s="32" t="s">
        <v>218</v>
      </c>
      <c r="H1306" s="30" t="s">
        <v>366</v>
      </c>
      <c r="I1306" s="32" t="s">
        <v>1772</v>
      </c>
      <c r="J1306" s="32" t="s">
        <v>1773</v>
      </c>
      <c r="K1306" s="32" t="s">
        <v>1772</v>
      </c>
      <c r="L1306" s="32" t="s">
        <v>1773</v>
      </c>
      <c r="M1306" s="32" t="s">
        <v>326</v>
      </c>
      <c r="N1306" s="91" t="s">
        <v>235</v>
      </c>
      <c r="O1306" s="32" t="s">
        <v>145</v>
      </c>
      <c r="P1306" s="28">
        <v>150</v>
      </c>
      <c r="Q1306" s="28">
        <v>38</v>
      </c>
      <c r="R1306" s="28">
        <f t="shared" si="175"/>
        <v>5700</v>
      </c>
      <c r="S1306" s="28">
        <f t="shared" si="179"/>
        <v>6099</v>
      </c>
      <c r="T1306" s="28">
        <f t="shared" si="178"/>
        <v>6525.93</v>
      </c>
      <c r="U1306" s="32" t="s">
        <v>549</v>
      </c>
      <c r="V1306" s="32" t="s">
        <v>546</v>
      </c>
      <c r="W1306" s="95" t="s">
        <v>101</v>
      </c>
      <c r="X1306" s="33">
        <v>0</v>
      </c>
    </row>
    <row r="1307" spans="1:24" ht="36">
      <c r="A1307" s="26">
        <v>1329</v>
      </c>
      <c r="B1307" s="54" t="e">
        <f>#REF!</f>
        <v>#REF!</v>
      </c>
      <c r="C1307" s="25">
        <v>256</v>
      </c>
      <c r="D1307" s="25" t="s">
        <v>35</v>
      </c>
      <c r="E1307" s="103" t="s">
        <v>35</v>
      </c>
      <c r="F1307" s="32" t="s">
        <v>212</v>
      </c>
      <c r="G1307" s="32" t="s">
        <v>218</v>
      </c>
      <c r="H1307" s="30" t="s">
        <v>280</v>
      </c>
      <c r="I1307" s="32" t="s">
        <v>1787</v>
      </c>
      <c r="J1307" s="32" t="s">
        <v>1788</v>
      </c>
      <c r="K1307" s="32" t="s">
        <v>1791</v>
      </c>
      <c r="L1307" s="32" t="s">
        <v>1789</v>
      </c>
      <c r="M1307" s="32" t="s">
        <v>326</v>
      </c>
      <c r="N1307" s="91" t="s">
        <v>235</v>
      </c>
      <c r="O1307" s="32" t="s">
        <v>145</v>
      </c>
      <c r="P1307" s="28">
        <v>60</v>
      </c>
      <c r="Q1307" s="28">
        <v>158</v>
      </c>
      <c r="R1307" s="28">
        <f t="shared" si="175"/>
        <v>9480</v>
      </c>
      <c r="S1307" s="28">
        <f t="shared" si="179"/>
        <v>10143.6</v>
      </c>
      <c r="T1307" s="28">
        <f t="shared" si="178"/>
        <v>10853.652000000002</v>
      </c>
      <c r="U1307" s="32" t="s">
        <v>152</v>
      </c>
      <c r="V1307" s="32" t="s">
        <v>429</v>
      </c>
      <c r="W1307" s="95" t="s">
        <v>101</v>
      </c>
      <c r="X1307" s="33">
        <v>0</v>
      </c>
    </row>
    <row r="1308" spans="1:24" ht="36">
      <c r="A1308" s="26">
        <v>1330</v>
      </c>
      <c r="B1308" s="54" t="e">
        <f>#REF!</f>
        <v>#REF!</v>
      </c>
      <c r="C1308" s="25">
        <v>256</v>
      </c>
      <c r="D1308" s="25" t="s">
        <v>35</v>
      </c>
      <c r="E1308" s="103" t="s">
        <v>35</v>
      </c>
      <c r="F1308" s="32" t="s">
        <v>212</v>
      </c>
      <c r="G1308" s="32" t="s">
        <v>218</v>
      </c>
      <c r="H1308" s="30" t="s">
        <v>280</v>
      </c>
      <c r="I1308" s="32" t="s">
        <v>1787</v>
      </c>
      <c r="J1308" s="32" t="s">
        <v>1788</v>
      </c>
      <c r="K1308" s="32" t="s">
        <v>1792</v>
      </c>
      <c r="L1308" s="32" t="s">
        <v>1790</v>
      </c>
      <c r="M1308" s="32" t="s">
        <v>326</v>
      </c>
      <c r="N1308" s="91" t="s">
        <v>235</v>
      </c>
      <c r="O1308" s="32" t="s">
        <v>145</v>
      </c>
      <c r="P1308" s="28">
        <v>100</v>
      </c>
      <c r="Q1308" s="28">
        <v>158</v>
      </c>
      <c r="R1308" s="28">
        <f t="shared" si="175"/>
        <v>15800</v>
      </c>
      <c r="S1308" s="28">
        <f t="shared" si="179"/>
        <v>16906</v>
      </c>
      <c r="T1308" s="28">
        <f t="shared" si="178"/>
        <v>18089.420000000002</v>
      </c>
      <c r="U1308" s="32" t="s">
        <v>152</v>
      </c>
      <c r="V1308" s="32" t="s">
        <v>429</v>
      </c>
      <c r="W1308" s="95" t="s">
        <v>101</v>
      </c>
      <c r="X1308" s="33">
        <v>0</v>
      </c>
    </row>
    <row r="1309" spans="1:24" ht="39.75" customHeight="1">
      <c r="A1309" s="26">
        <v>1331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3" t="s">
        <v>35</v>
      </c>
      <c r="F1309" s="32" t="s">
        <v>212</v>
      </c>
      <c r="G1309" s="32" t="s">
        <v>218</v>
      </c>
      <c r="H1309" s="75" t="s">
        <v>386</v>
      </c>
      <c r="I1309" s="32" t="s">
        <v>1610</v>
      </c>
      <c r="J1309" s="32" t="s">
        <v>755</v>
      </c>
      <c r="K1309" s="55" t="s">
        <v>1611</v>
      </c>
      <c r="L1309" s="55" t="s">
        <v>753</v>
      </c>
      <c r="M1309" s="32" t="s">
        <v>326</v>
      </c>
      <c r="N1309" s="91" t="s">
        <v>235</v>
      </c>
      <c r="O1309" s="32" t="s">
        <v>145</v>
      </c>
      <c r="P1309" s="179">
        <v>2507</v>
      </c>
      <c r="Q1309" s="179">
        <v>87</v>
      </c>
      <c r="R1309" s="28">
        <f t="shared" si="175"/>
        <v>218109</v>
      </c>
      <c r="S1309" s="45">
        <f t="shared" si="179"/>
        <v>233376.63</v>
      </c>
      <c r="T1309" s="52">
        <f t="shared" si="178"/>
        <v>249712.99410000001</v>
      </c>
      <c r="U1309" s="32" t="s">
        <v>153</v>
      </c>
      <c r="V1309" s="32" t="s">
        <v>558</v>
      </c>
      <c r="W1309" s="95" t="s">
        <v>101</v>
      </c>
      <c r="X1309" s="33">
        <v>0</v>
      </c>
    </row>
    <row r="1310" spans="1:24" ht="37.5" customHeight="1">
      <c r="A1310" s="26">
        <v>1332</v>
      </c>
      <c r="B1310" s="54" t="str">
        <f>B1257</f>
        <v>01 Закупки, не превышающие финансовый год</v>
      </c>
      <c r="C1310" s="25">
        <v>256</v>
      </c>
      <c r="D1310" s="25" t="s">
        <v>35</v>
      </c>
      <c r="E1310" s="103" t="s">
        <v>35</v>
      </c>
      <c r="F1310" s="32" t="s">
        <v>212</v>
      </c>
      <c r="G1310" s="32" t="s">
        <v>218</v>
      </c>
      <c r="H1310" s="75" t="s">
        <v>386</v>
      </c>
      <c r="I1310" s="32" t="s">
        <v>1610</v>
      </c>
      <c r="J1310" s="32" t="s">
        <v>755</v>
      </c>
      <c r="K1310" s="55" t="s">
        <v>1612</v>
      </c>
      <c r="L1310" s="55" t="s">
        <v>754</v>
      </c>
      <c r="M1310" s="32" t="s">
        <v>326</v>
      </c>
      <c r="N1310" s="91" t="s">
        <v>235</v>
      </c>
      <c r="O1310" s="32" t="s">
        <v>145</v>
      </c>
      <c r="P1310" s="179">
        <v>160</v>
      </c>
      <c r="Q1310" s="179">
        <v>47</v>
      </c>
      <c r="R1310" s="28">
        <f t="shared" si="175"/>
        <v>7520</v>
      </c>
      <c r="S1310" s="45">
        <f t="shared" si="179"/>
        <v>8046.4000000000005</v>
      </c>
      <c r="T1310" s="52">
        <f t="shared" si="178"/>
        <v>8609.648000000001</v>
      </c>
      <c r="U1310" s="32" t="s">
        <v>153</v>
      </c>
      <c r="V1310" s="32" t="s">
        <v>558</v>
      </c>
      <c r="W1310" s="95" t="s">
        <v>101</v>
      </c>
      <c r="X1310" s="33">
        <v>0</v>
      </c>
    </row>
    <row r="1311" spans="1:24" ht="36">
      <c r="A1311" s="26">
        <v>1334</v>
      </c>
      <c r="B1311" s="54" t="s">
        <v>321</v>
      </c>
      <c r="C1311" s="25">
        <v>256</v>
      </c>
      <c r="D1311" s="25" t="s">
        <v>35</v>
      </c>
      <c r="E1311" s="103" t="s">
        <v>35</v>
      </c>
      <c r="F1311" s="38" t="s">
        <v>212</v>
      </c>
      <c r="G1311" s="38" t="s">
        <v>218</v>
      </c>
      <c r="H1311" s="75" t="s">
        <v>343</v>
      </c>
      <c r="I1311" s="48" t="s">
        <v>1817</v>
      </c>
      <c r="J1311" s="48" t="s">
        <v>1817</v>
      </c>
      <c r="K1311" s="48" t="s">
        <v>1817</v>
      </c>
      <c r="L1311" s="48" t="s">
        <v>1818</v>
      </c>
      <c r="M1311" s="38" t="s">
        <v>326</v>
      </c>
      <c r="N1311" s="91" t="s">
        <v>235</v>
      </c>
      <c r="O1311" s="38" t="s">
        <v>145</v>
      </c>
      <c r="P1311" s="49">
        <v>5</v>
      </c>
      <c r="Q1311" s="186">
        <v>904</v>
      </c>
      <c r="R1311" s="45">
        <f t="shared" si="175"/>
        <v>4520</v>
      </c>
      <c r="S1311" s="45">
        <f t="shared" si="179"/>
        <v>4836.4000000000005</v>
      </c>
      <c r="T1311" s="45">
        <f t="shared" si="178"/>
        <v>5174.9480000000012</v>
      </c>
      <c r="U1311" s="32" t="s">
        <v>153</v>
      </c>
      <c r="V1311" s="38" t="s">
        <v>558</v>
      </c>
      <c r="W1311" s="95" t="s">
        <v>101</v>
      </c>
      <c r="X1311" s="46">
        <v>0</v>
      </c>
    </row>
    <row r="1312" spans="1:24" ht="24">
      <c r="A1312" s="26">
        <v>1335</v>
      </c>
      <c r="B1312" s="54" t="e">
        <f>#REF!</f>
        <v>#REF!</v>
      </c>
      <c r="C1312" s="25">
        <v>256</v>
      </c>
      <c r="D1312" s="25" t="s">
        <v>35</v>
      </c>
      <c r="E1312" s="103" t="s">
        <v>35</v>
      </c>
      <c r="F1312" s="32" t="s">
        <v>212</v>
      </c>
      <c r="G1312" s="32" t="s">
        <v>218</v>
      </c>
      <c r="H1312" s="75" t="s">
        <v>203</v>
      </c>
      <c r="I1312" s="38" t="s">
        <v>743</v>
      </c>
      <c r="J1312" s="38" t="s">
        <v>1809</v>
      </c>
      <c r="K1312" s="38" t="s">
        <v>743</v>
      </c>
      <c r="L1312" s="38" t="s">
        <v>1809</v>
      </c>
      <c r="M1312" s="32" t="s">
        <v>326</v>
      </c>
      <c r="N1312" s="91" t="s">
        <v>235</v>
      </c>
      <c r="O1312" s="32" t="s">
        <v>162</v>
      </c>
      <c r="P1312" s="171">
        <v>450</v>
      </c>
      <c r="Q1312" s="189">
        <v>266</v>
      </c>
      <c r="R1312" s="28">
        <f t="shared" si="175"/>
        <v>119700</v>
      </c>
      <c r="S1312" s="45">
        <f t="shared" si="179"/>
        <v>128079.00000000001</v>
      </c>
      <c r="T1312" s="52">
        <f t="shared" si="178"/>
        <v>137044.53000000003</v>
      </c>
      <c r="U1312" s="32" t="s">
        <v>153</v>
      </c>
      <c r="V1312" s="32" t="s">
        <v>558</v>
      </c>
      <c r="W1312" s="95" t="s">
        <v>101</v>
      </c>
      <c r="X1312" s="33">
        <v>0</v>
      </c>
    </row>
    <row r="1313" spans="1:24" ht="72">
      <c r="A1313" s="26">
        <v>1338</v>
      </c>
      <c r="B1313" s="54" t="s">
        <v>321</v>
      </c>
      <c r="C1313" s="25">
        <v>256</v>
      </c>
      <c r="D1313" s="25" t="s">
        <v>35</v>
      </c>
      <c r="E1313" s="103" t="s">
        <v>35</v>
      </c>
      <c r="F1313" s="38" t="s">
        <v>212</v>
      </c>
      <c r="G1313" s="38" t="s">
        <v>218</v>
      </c>
      <c r="H1313" s="75" t="s">
        <v>343</v>
      </c>
      <c r="I1313" s="48" t="s">
        <v>1858</v>
      </c>
      <c r="J1313" s="48" t="s">
        <v>1859</v>
      </c>
      <c r="K1313" s="48" t="s">
        <v>1858</v>
      </c>
      <c r="L1313" s="48" t="s">
        <v>1857</v>
      </c>
      <c r="M1313" s="38" t="s">
        <v>326</v>
      </c>
      <c r="N1313" s="91" t="s">
        <v>235</v>
      </c>
      <c r="O1313" s="38" t="s">
        <v>145</v>
      </c>
      <c r="P1313" s="49">
        <v>4</v>
      </c>
      <c r="Q1313" s="186">
        <v>46900</v>
      </c>
      <c r="R1313" s="45">
        <f t="shared" si="175"/>
        <v>187600</v>
      </c>
      <c r="S1313" s="45">
        <f t="shared" si="179"/>
        <v>200732</v>
      </c>
      <c r="T1313" s="45">
        <f t="shared" si="178"/>
        <v>214783.24000000002</v>
      </c>
      <c r="U1313" s="32" t="s">
        <v>153</v>
      </c>
      <c r="V1313" s="38" t="s">
        <v>558</v>
      </c>
      <c r="W1313" s="95" t="s">
        <v>101</v>
      </c>
      <c r="X1313" s="46">
        <v>0</v>
      </c>
    </row>
    <row r="1314" spans="1:24" ht="72">
      <c r="A1314" s="26">
        <v>1339</v>
      </c>
      <c r="B1314" s="54" t="s">
        <v>321</v>
      </c>
      <c r="C1314" s="25">
        <v>256</v>
      </c>
      <c r="D1314" s="25" t="s">
        <v>35</v>
      </c>
      <c r="E1314" s="103" t="s">
        <v>35</v>
      </c>
      <c r="F1314" s="38" t="s">
        <v>212</v>
      </c>
      <c r="G1314" s="38" t="s">
        <v>218</v>
      </c>
      <c r="H1314" s="75" t="s">
        <v>343</v>
      </c>
      <c r="I1314" s="48" t="s">
        <v>1861</v>
      </c>
      <c r="J1314" s="48" t="s">
        <v>1859</v>
      </c>
      <c r="K1314" s="48" t="s">
        <v>1861</v>
      </c>
      <c r="L1314" s="48" t="s">
        <v>1860</v>
      </c>
      <c r="M1314" s="38" t="s">
        <v>326</v>
      </c>
      <c r="N1314" s="91" t="s">
        <v>235</v>
      </c>
      <c r="O1314" s="38" t="s">
        <v>145</v>
      </c>
      <c r="P1314" s="49">
        <v>1</v>
      </c>
      <c r="Q1314" s="186">
        <v>63900</v>
      </c>
      <c r="R1314" s="45">
        <f t="shared" si="175"/>
        <v>63900</v>
      </c>
      <c r="S1314" s="45">
        <f t="shared" si="179"/>
        <v>68373</v>
      </c>
      <c r="T1314" s="45">
        <f t="shared" si="178"/>
        <v>73159.11</v>
      </c>
      <c r="U1314" s="32" t="s">
        <v>153</v>
      </c>
      <c r="V1314" s="38" t="s">
        <v>558</v>
      </c>
      <c r="W1314" s="95" t="s">
        <v>101</v>
      </c>
      <c r="X1314" s="46">
        <v>0</v>
      </c>
    </row>
    <row r="1315" spans="1:24" ht="36">
      <c r="A1315" s="26">
        <v>1348</v>
      </c>
      <c r="B1315" s="54" t="str">
        <f t="shared" ref="B1315:B1321" si="180">B1266</f>
        <v>01 Закупки, не превышающие финансовый год</v>
      </c>
      <c r="C1315" s="25">
        <v>256</v>
      </c>
      <c r="D1315" s="25" t="s">
        <v>35</v>
      </c>
      <c r="E1315" s="103" t="s">
        <v>35</v>
      </c>
      <c r="F1315" s="32" t="s">
        <v>212</v>
      </c>
      <c r="G1315" s="32" t="s">
        <v>218</v>
      </c>
      <c r="H1315" s="30" t="s">
        <v>280</v>
      </c>
      <c r="I1315" s="32" t="s">
        <v>1766</v>
      </c>
      <c r="J1315" s="32" t="s">
        <v>1767</v>
      </c>
      <c r="K1315" s="32" t="s">
        <v>1766</v>
      </c>
      <c r="L1315" s="32" t="s">
        <v>1885</v>
      </c>
      <c r="M1315" s="32" t="s">
        <v>326</v>
      </c>
      <c r="N1315" s="91" t="s">
        <v>235</v>
      </c>
      <c r="O1315" s="32" t="s">
        <v>145</v>
      </c>
      <c r="P1315" s="28">
        <v>160</v>
      </c>
      <c r="Q1315" s="28">
        <v>130</v>
      </c>
      <c r="R1315" s="28">
        <f t="shared" si="175"/>
        <v>20800</v>
      </c>
      <c r="S1315" s="28">
        <f t="shared" si="179"/>
        <v>22256</v>
      </c>
      <c r="T1315" s="28">
        <f t="shared" si="178"/>
        <v>23813.920000000002</v>
      </c>
      <c r="U1315" s="32" t="s">
        <v>153</v>
      </c>
      <c r="V1315" s="38" t="s">
        <v>558</v>
      </c>
      <c r="W1315" s="95" t="s">
        <v>101</v>
      </c>
      <c r="X1315" s="33">
        <v>0</v>
      </c>
    </row>
    <row r="1316" spans="1:24" ht="36">
      <c r="A1316" s="26">
        <v>1349</v>
      </c>
      <c r="B1316" s="54" t="str">
        <f t="shared" si="180"/>
        <v>01 Закупки, не превышающие финансовый год</v>
      </c>
      <c r="C1316" s="25">
        <v>256</v>
      </c>
      <c r="D1316" s="25" t="s">
        <v>35</v>
      </c>
      <c r="E1316" s="103" t="s">
        <v>35</v>
      </c>
      <c r="F1316" s="32" t="s">
        <v>212</v>
      </c>
      <c r="G1316" s="32" t="s">
        <v>218</v>
      </c>
      <c r="H1316" s="30" t="s">
        <v>280</v>
      </c>
      <c r="I1316" s="32" t="s">
        <v>1768</v>
      </c>
      <c r="J1316" s="32" t="s">
        <v>1769</v>
      </c>
      <c r="K1316" s="32" t="s">
        <v>1768</v>
      </c>
      <c r="L1316" s="32" t="s">
        <v>1886</v>
      </c>
      <c r="M1316" s="32" t="s">
        <v>326</v>
      </c>
      <c r="N1316" s="91" t="s">
        <v>235</v>
      </c>
      <c r="O1316" s="32" t="s">
        <v>145</v>
      </c>
      <c r="P1316" s="28">
        <v>160</v>
      </c>
      <c r="Q1316" s="28">
        <v>61</v>
      </c>
      <c r="R1316" s="28">
        <f t="shared" si="175"/>
        <v>9760</v>
      </c>
      <c r="S1316" s="28">
        <f t="shared" si="179"/>
        <v>10443.200000000001</v>
      </c>
      <c r="T1316" s="28">
        <f t="shared" si="178"/>
        <v>11174.224000000002</v>
      </c>
      <c r="U1316" s="32" t="s">
        <v>153</v>
      </c>
      <c r="V1316" s="38" t="s">
        <v>558</v>
      </c>
      <c r="W1316" s="95" t="s">
        <v>101</v>
      </c>
      <c r="X1316" s="33">
        <v>0</v>
      </c>
    </row>
    <row r="1317" spans="1:24" ht="36">
      <c r="A1317" s="26">
        <v>1350</v>
      </c>
      <c r="B1317" s="54" t="str">
        <f t="shared" si="180"/>
        <v>01 Закупки, не превышающие финансовый год</v>
      </c>
      <c r="C1317" s="25">
        <v>256</v>
      </c>
      <c r="D1317" s="25" t="s">
        <v>35</v>
      </c>
      <c r="E1317" s="103" t="s">
        <v>35</v>
      </c>
      <c r="F1317" s="32" t="s">
        <v>212</v>
      </c>
      <c r="G1317" s="32" t="s">
        <v>218</v>
      </c>
      <c r="H1317" s="30" t="s">
        <v>280</v>
      </c>
      <c r="I1317" s="32" t="s">
        <v>1772</v>
      </c>
      <c r="J1317" s="32" t="s">
        <v>1773</v>
      </c>
      <c r="K1317" s="32" t="s">
        <v>1772</v>
      </c>
      <c r="L1317" s="32" t="s">
        <v>1773</v>
      </c>
      <c r="M1317" s="32" t="s">
        <v>326</v>
      </c>
      <c r="N1317" s="91" t="s">
        <v>235</v>
      </c>
      <c r="O1317" s="32" t="s">
        <v>145</v>
      </c>
      <c r="P1317" s="28">
        <v>100</v>
      </c>
      <c r="Q1317" s="28">
        <v>52</v>
      </c>
      <c r="R1317" s="28">
        <f t="shared" si="175"/>
        <v>5200</v>
      </c>
      <c r="S1317" s="28">
        <f t="shared" si="179"/>
        <v>5564</v>
      </c>
      <c r="T1317" s="28">
        <f t="shared" si="178"/>
        <v>5953.4800000000005</v>
      </c>
      <c r="U1317" s="32" t="s">
        <v>153</v>
      </c>
      <c r="V1317" s="38" t="s">
        <v>558</v>
      </c>
      <c r="W1317" s="95" t="s">
        <v>101</v>
      </c>
      <c r="X1317" s="33">
        <v>0</v>
      </c>
    </row>
    <row r="1318" spans="1:24" ht="36">
      <c r="A1318" s="26">
        <v>1351</v>
      </c>
      <c r="B1318" s="54" t="str">
        <f t="shared" si="180"/>
        <v>01 Закупки, не превышающие финансовый год</v>
      </c>
      <c r="C1318" s="25">
        <v>256</v>
      </c>
      <c r="D1318" s="25" t="s">
        <v>35</v>
      </c>
      <c r="E1318" s="103" t="s">
        <v>35</v>
      </c>
      <c r="F1318" s="32" t="s">
        <v>212</v>
      </c>
      <c r="G1318" s="32" t="s">
        <v>218</v>
      </c>
      <c r="H1318" s="30" t="s">
        <v>280</v>
      </c>
      <c r="I1318" s="32" t="s">
        <v>1889</v>
      </c>
      <c r="J1318" s="32" t="s">
        <v>1887</v>
      </c>
      <c r="K1318" s="32" t="s">
        <v>1889</v>
      </c>
      <c r="L1318" s="32" t="s">
        <v>1887</v>
      </c>
      <c r="M1318" s="32" t="s">
        <v>326</v>
      </c>
      <c r="N1318" s="91" t="s">
        <v>235</v>
      </c>
      <c r="O1318" s="32" t="s">
        <v>145</v>
      </c>
      <c r="P1318" s="28">
        <v>160</v>
      </c>
      <c r="Q1318" s="28">
        <v>23</v>
      </c>
      <c r="R1318" s="28">
        <f t="shared" si="175"/>
        <v>3680</v>
      </c>
      <c r="S1318" s="28">
        <f t="shared" si="179"/>
        <v>3937.6000000000004</v>
      </c>
      <c r="T1318" s="28">
        <f t="shared" si="178"/>
        <v>4213.2320000000009</v>
      </c>
      <c r="U1318" s="32" t="s">
        <v>153</v>
      </c>
      <c r="V1318" s="38" t="s">
        <v>558</v>
      </c>
      <c r="W1318" s="95" t="s">
        <v>101</v>
      </c>
      <c r="X1318" s="33">
        <v>0</v>
      </c>
    </row>
    <row r="1319" spans="1:24" ht="36">
      <c r="A1319" s="26">
        <v>1352</v>
      </c>
      <c r="B1319" s="54" t="str">
        <f t="shared" si="180"/>
        <v>01 Закупки, не превышающие финансовый год</v>
      </c>
      <c r="C1319" s="25">
        <v>256</v>
      </c>
      <c r="D1319" s="25" t="s">
        <v>35</v>
      </c>
      <c r="E1319" s="103" t="s">
        <v>35</v>
      </c>
      <c r="F1319" s="32" t="s">
        <v>212</v>
      </c>
      <c r="G1319" s="32" t="s">
        <v>218</v>
      </c>
      <c r="H1319" s="30" t="s">
        <v>280</v>
      </c>
      <c r="I1319" s="32" t="s">
        <v>1890</v>
      </c>
      <c r="J1319" s="32" t="s">
        <v>1888</v>
      </c>
      <c r="K1319" s="32" t="s">
        <v>1890</v>
      </c>
      <c r="L1319" s="32" t="s">
        <v>1891</v>
      </c>
      <c r="M1319" s="32" t="s">
        <v>326</v>
      </c>
      <c r="N1319" s="91" t="s">
        <v>235</v>
      </c>
      <c r="O1319" s="32" t="s">
        <v>145</v>
      </c>
      <c r="P1319" s="28">
        <v>90</v>
      </c>
      <c r="Q1319" s="28">
        <v>250</v>
      </c>
      <c r="R1319" s="28">
        <f t="shared" si="175"/>
        <v>22500</v>
      </c>
      <c r="S1319" s="28">
        <f t="shared" si="179"/>
        <v>24075</v>
      </c>
      <c r="T1319" s="28">
        <f t="shared" si="178"/>
        <v>25760.25</v>
      </c>
      <c r="U1319" s="32" t="s">
        <v>153</v>
      </c>
      <c r="V1319" s="38" t="s">
        <v>558</v>
      </c>
      <c r="W1319" s="95" t="s">
        <v>101</v>
      </c>
      <c r="X1319" s="33">
        <v>0</v>
      </c>
    </row>
    <row r="1320" spans="1:24" ht="36">
      <c r="A1320" s="26">
        <v>1353</v>
      </c>
      <c r="B1320" s="54" t="str">
        <f t="shared" si="180"/>
        <v>01 Закупки, не превышающие финансовый год</v>
      </c>
      <c r="C1320" s="25">
        <v>256</v>
      </c>
      <c r="D1320" s="25" t="s">
        <v>35</v>
      </c>
      <c r="E1320" s="103" t="s">
        <v>35</v>
      </c>
      <c r="F1320" s="32" t="s">
        <v>212</v>
      </c>
      <c r="G1320" s="32" t="s">
        <v>218</v>
      </c>
      <c r="H1320" s="30" t="s">
        <v>378</v>
      </c>
      <c r="I1320" s="32" t="s">
        <v>1893</v>
      </c>
      <c r="J1320" s="32" t="s">
        <v>1892</v>
      </c>
      <c r="K1320" s="32" t="s">
        <v>1893</v>
      </c>
      <c r="L1320" s="32" t="s">
        <v>1892</v>
      </c>
      <c r="M1320" s="32" t="s">
        <v>326</v>
      </c>
      <c r="N1320" s="91" t="s">
        <v>235</v>
      </c>
      <c r="O1320" s="32" t="s">
        <v>145</v>
      </c>
      <c r="P1320" s="28">
        <v>160</v>
      </c>
      <c r="Q1320" s="28">
        <v>2497</v>
      </c>
      <c r="R1320" s="28">
        <f>P1320*Q1320</f>
        <v>399520</v>
      </c>
      <c r="S1320" s="28">
        <f t="shared" si="179"/>
        <v>427486.4</v>
      </c>
      <c r="T1320" s="28">
        <f t="shared" si="178"/>
        <v>457410.44800000003</v>
      </c>
      <c r="U1320" s="32" t="s">
        <v>153</v>
      </c>
      <c r="V1320" s="38" t="s">
        <v>558</v>
      </c>
      <c r="W1320" s="95" t="s">
        <v>101</v>
      </c>
      <c r="X1320" s="33">
        <v>0</v>
      </c>
    </row>
    <row r="1321" spans="1:24" ht="36">
      <c r="A1321" s="26">
        <v>1354</v>
      </c>
      <c r="B1321" s="54" t="str">
        <f t="shared" si="180"/>
        <v>01 Закупки, не превышающие финансовый год</v>
      </c>
      <c r="C1321" s="25">
        <v>256</v>
      </c>
      <c r="D1321" s="25" t="s">
        <v>35</v>
      </c>
      <c r="E1321" s="103" t="s">
        <v>35</v>
      </c>
      <c r="F1321" s="32" t="s">
        <v>212</v>
      </c>
      <c r="G1321" s="32" t="s">
        <v>218</v>
      </c>
      <c r="H1321" s="30" t="s">
        <v>378</v>
      </c>
      <c r="I1321" s="32" t="s">
        <v>1895</v>
      </c>
      <c r="J1321" s="32" t="s">
        <v>1894</v>
      </c>
      <c r="K1321" s="32" t="s">
        <v>1895</v>
      </c>
      <c r="L1321" s="32" t="s">
        <v>1894</v>
      </c>
      <c r="M1321" s="32" t="s">
        <v>326</v>
      </c>
      <c r="N1321" s="91" t="s">
        <v>235</v>
      </c>
      <c r="O1321" s="32" t="s">
        <v>145</v>
      </c>
      <c r="P1321" s="28">
        <v>180</v>
      </c>
      <c r="Q1321" s="28">
        <v>3249</v>
      </c>
      <c r="R1321" s="28">
        <f t="shared" si="175"/>
        <v>584820</v>
      </c>
      <c r="S1321" s="28">
        <f t="shared" si="179"/>
        <v>625757.4</v>
      </c>
      <c r="T1321" s="28">
        <f t="shared" si="178"/>
        <v>669560.41800000006</v>
      </c>
      <c r="U1321" s="32" t="s">
        <v>153</v>
      </c>
      <c r="V1321" s="38" t="s">
        <v>558</v>
      </c>
      <c r="W1321" s="95" t="s">
        <v>101</v>
      </c>
      <c r="X1321" s="33">
        <v>0</v>
      </c>
    </row>
    <row r="1322" spans="1:24" ht="38.25" customHeight="1">
      <c r="A1322" s="26">
        <v>1356</v>
      </c>
      <c r="B1322" s="54" t="s">
        <v>321</v>
      </c>
      <c r="C1322" s="25">
        <v>256</v>
      </c>
      <c r="D1322" s="25" t="s">
        <v>35</v>
      </c>
      <c r="E1322" s="103" t="s">
        <v>35</v>
      </c>
      <c r="F1322" s="32" t="s">
        <v>212</v>
      </c>
      <c r="G1322" s="32" t="s">
        <v>218</v>
      </c>
      <c r="H1322" s="75" t="s">
        <v>361</v>
      </c>
      <c r="I1322" s="32" t="s">
        <v>1900</v>
      </c>
      <c r="J1322" s="32" t="s">
        <v>1899</v>
      </c>
      <c r="K1322" s="127" t="s">
        <v>1900</v>
      </c>
      <c r="L1322" s="127" t="s">
        <v>1898</v>
      </c>
      <c r="M1322" s="32" t="s">
        <v>326</v>
      </c>
      <c r="N1322" s="91" t="s">
        <v>235</v>
      </c>
      <c r="O1322" s="32" t="s">
        <v>145</v>
      </c>
      <c r="P1322" s="17">
        <v>23</v>
      </c>
      <c r="Q1322" s="17">
        <v>7900</v>
      </c>
      <c r="R1322" s="28">
        <f t="shared" si="175"/>
        <v>181700</v>
      </c>
      <c r="S1322" s="45">
        <f t="shared" si="179"/>
        <v>194419</v>
      </c>
      <c r="T1322" s="52">
        <f t="shared" si="178"/>
        <v>208028.33000000002</v>
      </c>
      <c r="U1322" s="32" t="s">
        <v>153</v>
      </c>
      <c r="V1322" s="38" t="s">
        <v>558</v>
      </c>
      <c r="W1322" s="95" t="s">
        <v>101</v>
      </c>
      <c r="X1322" s="33">
        <v>0</v>
      </c>
    </row>
    <row r="1323" spans="1:24" ht="41.25" customHeight="1">
      <c r="A1323" s="26">
        <v>1359</v>
      </c>
      <c r="B1323" s="54" t="s">
        <v>321</v>
      </c>
      <c r="C1323" s="25">
        <v>256</v>
      </c>
      <c r="D1323" s="25" t="s">
        <v>35</v>
      </c>
      <c r="E1323" s="103" t="s">
        <v>35</v>
      </c>
      <c r="F1323" s="32" t="s">
        <v>212</v>
      </c>
      <c r="G1323" s="32" t="s">
        <v>218</v>
      </c>
      <c r="H1323" s="75" t="s">
        <v>261</v>
      </c>
      <c r="I1323" s="32" t="s">
        <v>1909</v>
      </c>
      <c r="J1323" s="32" t="s">
        <v>1908</v>
      </c>
      <c r="K1323" s="127" t="s">
        <v>1909</v>
      </c>
      <c r="L1323" s="127" t="s">
        <v>1910</v>
      </c>
      <c r="M1323" s="32" t="s">
        <v>326</v>
      </c>
      <c r="N1323" s="91" t="s">
        <v>235</v>
      </c>
      <c r="O1323" s="32" t="s">
        <v>145</v>
      </c>
      <c r="P1323" s="17">
        <v>1</v>
      </c>
      <c r="Q1323" s="17">
        <v>19900</v>
      </c>
      <c r="R1323" s="28">
        <f t="shared" si="175"/>
        <v>19900</v>
      </c>
      <c r="S1323" s="45">
        <f t="shared" si="179"/>
        <v>21293</v>
      </c>
      <c r="T1323" s="52">
        <f t="shared" si="178"/>
        <v>22783.510000000002</v>
      </c>
      <c r="U1323" s="32" t="s">
        <v>153</v>
      </c>
      <c r="V1323" s="38" t="s">
        <v>558</v>
      </c>
      <c r="W1323" s="95" t="s">
        <v>101</v>
      </c>
      <c r="X1323" s="33">
        <v>0</v>
      </c>
    </row>
    <row r="1324" spans="1:24" ht="36">
      <c r="A1324" s="26">
        <v>1364</v>
      </c>
      <c r="B1324" s="54" t="s">
        <v>321</v>
      </c>
      <c r="C1324" s="25">
        <v>256</v>
      </c>
      <c r="D1324" s="25" t="s">
        <v>35</v>
      </c>
      <c r="E1324" s="103" t="s">
        <v>35</v>
      </c>
      <c r="F1324" s="32" t="s">
        <v>212</v>
      </c>
      <c r="G1324" s="32" t="s">
        <v>218</v>
      </c>
      <c r="H1324" s="75" t="s">
        <v>261</v>
      </c>
      <c r="I1324" s="32" t="s">
        <v>1920</v>
      </c>
      <c r="J1324" s="32" t="s">
        <v>1919</v>
      </c>
      <c r="K1324" s="127" t="s">
        <v>1920</v>
      </c>
      <c r="L1324" s="202" t="s">
        <v>1919</v>
      </c>
      <c r="M1324" s="32" t="s">
        <v>326</v>
      </c>
      <c r="N1324" s="91" t="s">
        <v>235</v>
      </c>
      <c r="O1324" s="32" t="s">
        <v>145</v>
      </c>
      <c r="P1324" s="17">
        <v>10</v>
      </c>
      <c r="Q1324" s="17">
        <v>9500</v>
      </c>
      <c r="R1324" s="45">
        <f t="shared" si="175"/>
        <v>95000</v>
      </c>
      <c r="S1324" s="45">
        <f t="shared" si="179"/>
        <v>101650</v>
      </c>
      <c r="T1324" s="45">
        <f t="shared" si="178"/>
        <v>108765.5</v>
      </c>
      <c r="U1324" s="32" t="s">
        <v>153</v>
      </c>
      <c r="V1324" s="38" t="s">
        <v>558</v>
      </c>
      <c r="W1324" s="95" t="s">
        <v>101</v>
      </c>
      <c r="X1324" s="33">
        <v>0</v>
      </c>
    </row>
    <row r="1325" spans="1:24" ht="36">
      <c r="A1325" s="26">
        <v>1365</v>
      </c>
      <c r="B1325" s="54" t="s">
        <v>321</v>
      </c>
      <c r="C1325" s="25">
        <v>256</v>
      </c>
      <c r="D1325" s="25" t="s">
        <v>35</v>
      </c>
      <c r="E1325" s="103" t="s">
        <v>35</v>
      </c>
      <c r="F1325" s="32" t="s">
        <v>212</v>
      </c>
      <c r="G1325" s="32" t="s">
        <v>218</v>
      </c>
      <c r="H1325" s="75" t="s">
        <v>386</v>
      </c>
      <c r="I1325" s="32" t="s">
        <v>1610</v>
      </c>
      <c r="J1325" s="32" t="s">
        <v>755</v>
      </c>
      <c r="K1325" s="55" t="s">
        <v>1611</v>
      </c>
      <c r="L1325" s="55" t="s">
        <v>753</v>
      </c>
      <c r="M1325" s="32" t="s">
        <v>326</v>
      </c>
      <c r="N1325" s="91" t="s">
        <v>235</v>
      </c>
      <c r="O1325" s="32" t="s">
        <v>145</v>
      </c>
      <c r="P1325" s="28">
        <v>2883</v>
      </c>
      <c r="Q1325" s="28">
        <v>89</v>
      </c>
      <c r="R1325" s="45">
        <f t="shared" si="175"/>
        <v>256587</v>
      </c>
      <c r="S1325" s="45">
        <f>R1325*1.08</f>
        <v>277113.96000000002</v>
      </c>
      <c r="T1325" s="45">
        <f>S1325*1.08</f>
        <v>299283.07680000004</v>
      </c>
      <c r="U1325" s="32" t="s">
        <v>156</v>
      </c>
      <c r="V1325" s="32" t="s">
        <v>533</v>
      </c>
      <c r="W1325" s="95" t="s">
        <v>101</v>
      </c>
      <c r="X1325" s="33">
        <v>0</v>
      </c>
    </row>
    <row r="1326" spans="1:24" ht="37.5" customHeight="1">
      <c r="A1326" s="26">
        <v>1366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3" t="s">
        <v>35</v>
      </c>
      <c r="F1326" s="32" t="s">
        <v>212</v>
      </c>
      <c r="G1326" s="32" t="s">
        <v>218</v>
      </c>
      <c r="H1326" s="75" t="s">
        <v>386</v>
      </c>
      <c r="I1326" s="32" t="s">
        <v>1610</v>
      </c>
      <c r="J1326" s="32" t="s">
        <v>755</v>
      </c>
      <c r="K1326" s="55" t="s">
        <v>1612</v>
      </c>
      <c r="L1326" s="55" t="s">
        <v>754</v>
      </c>
      <c r="M1326" s="32" t="s">
        <v>326</v>
      </c>
      <c r="N1326" s="91" t="s">
        <v>235</v>
      </c>
      <c r="O1326" s="32" t="s">
        <v>145</v>
      </c>
      <c r="P1326" s="179">
        <v>1023</v>
      </c>
      <c r="Q1326" s="179">
        <v>55</v>
      </c>
      <c r="R1326" s="28">
        <f t="shared" si="175"/>
        <v>56265</v>
      </c>
      <c r="S1326" s="45">
        <f>R1326*1.07</f>
        <v>60203.55</v>
      </c>
      <c r="T1326" s="52">
        <f>S1326*1.07</f>
        <v>64417.798500000004</v>
      </c>
      <c r="U1326" s="32" t="s">
        <v>153</v>
      </c>
      <c r="V1326" s="32" t="s">
        <v>558</v>
      </c>
      <c r="W1326" s="95" t="s">
        <v>101</v>
      </c>
      <c r="X1326" s="33">
        <v>0</v>
      </c>
    </row>
    <row r="1327" spans="1:24" ht="37.5" customHeight="1">
      <c r="A1327" s="26">
        <v>1367</v>
      </c>
      <c r="B1327" s="54" t="str">
        <f>B1292</f>
        <v>01 Закупки, не превышающие финансовый год</v>
      </c>
      <c r="C1327" s="25">
        <v>256</v>
      </c>
      <c r="D1327" s="25" t="s">
        <v>35</v>
      </c>
      <c r="E1327" s="103" t="s">
        <v>35</v>
      </c>
      <c r="F1327" s="32" t="s">
        <v>212</v>
      </c>
      <c r="G1327" s="32" t="s">
        <v>218</v>
      </c>
      <c r="H1327" s="75" t="s">
        <v>386</v>
      </c>
      <c r="I1327" s="32" t="s">
        <v>1922</v>
      </c>
      <c r="J1327" s="32" t="s">
        <v>1921</v>
      </c>
      <c r="K1327" s="55" t="s">
        <v>1923</v>
      </c>
      <c r="L1327" s="55" t="s">
        <v>1921</v>
      </c>
      <c r="M1327" s="32" t="s">
        <v>326</v>
      </c>
      <c r="N1327" s="91" t="s">
        <v>235</v>
      </c>
      <c r="O1327" s="32" t="s">
        <v>145</v>
      </c>
      <c r="P1327" s="179">
        <v>600</v>
      </c>
      <c r="Q1327" s="179">
        <v>15</v>
      </c>
      <c r="R1327" s="28">
        <f t="shared" si="175"/>
        <v>9000</v>
      </c>
      <c r="S1327" s="45">
        <f>R1327*1.07</f>
        <v>9630</v>
      </c>
      <c r="T1327" s="52">
        <f>S1327*1.07</f>
        <v>10304.1</v>
      </c>
      <c r="U1327" s="32" t="s">
        <v>153</v>
      </c>
      <c r="V1327" s="32" t="s">
        <v>558</v>
      </c>
      <c r="W1327" s="95" t="s">
        <v>101</v>
      </c>
      <c r="X1327" s="33">
        <v>0</v>
      </c>
    </row>
    <row r="1328" spans="1:24" ht="37.5" customHeight="1">
      <c r="A1328" s="26">
        <v>1368</v>
      </c>
      <c r="B1328" s="54" t="str">
        <f>B1293</f>
        <v>01 Закупки, не превышающие финансовый год</v>
      </c>
      <c r="C1328" s="25">
        <v>256</v>
      </c>
      <c r="D1328" s="25" t="s">
        <v>35</v>
      </c>
      <c r="E1328" s="103" t="s">
        <v>35</v>
      </c>
      <c r="F1328" s="32" t="s">
        <v>212</v>
      </c>
      <c r="G1328" s="32" t="s">
        <v>218</v>
      </c>
      <c r="H1328" s="75" t="s">
        <v>251</v>
      </c>
      <c r="I1328" s="32" t="s">
        <v>1974</v>
      </c>
      <c r="J1328" s="32" t="s">
        <v>1973</v>
      </c>
      <c r="K1328" s="32" t="s">
        <v>1976</v>
      </c>
      <c r="L1328" s="55" t="s">
        <v>1975</v>
      </c>
      <c r="M1328" s="32" t="s">
        <v>326</v>
      </c>
      <c r="N1328" s="91" t="s">
        <v>235</v>
      </c>
      <c r="O1328" s="32" t="s">
        <v>162</v>
      </c>
      <c r="P1328" s="179">
        <v>500</v>
      </c>
      <c r="Q1328" s="179">
        <v>43.7</v>
      </c>
      <c r="R1328" s="28">
        <f t="shared" si="175"/>
        <v>21850</v>
      </c>
      <c r="S1328" s="45">
        <f t="shared" ref="S1328:S1365" si="181">R1328*1.07</f>
        <v>23379.5</v>
      </c>
      <c r="T1328" s="52">
        <f t="shared" ref="T1328:T1342" si="182">S1328*1.07</f>
        <v>25016.065000000002</v>
      </c>
      <c r="U1328" s="32" t="s">
        <v>153</v>
      </c>
      <c r="V1328" s="32" t="s">
        <v>558</v>
      </c>
      <c r="W1328" s="95" t="s">
        <v>101</v>
      </c>
      <c r="X1328" s="33">
        <v>0</v>
      </c>
    </row>
    <row r="1329" spans="1:24" ht="37.5" customHeight="1">
      <c r="A1329" s="26">
        <v>1369</v>
      </c>
      <c r="B1329" s="54" t="str">
        <f>B1294</f>
        <v>01 Закупки, не превышающие финансовый год</v>
      </c>
      <c r="C1329" s="25">
        <v>256</v>
      </c>
      <c r="D1329" s="25" t="s">
        <v>35</v>
      </c>
      <c r="E1329" s="103" t="s">
        <v>35</v>
      </c>
      <c r="F1329" s="32" t="s">
        <v>212</v>
      </c>
      <c r="G1329" s="32" t="s">
        <v>218</v>
      </c>
      <c r="H1329" s="75" t="s">
        <v>251</v>
      </c>
      <c r="I1329" s="32" t="s">
        <v>1974</v>
      </c>
      <c r="J1329" s="32" t="s">
        <v>1973</v>
      </c>
      <c r="K1329" s="32" t="s">
        <v>1978</v>
      </c>
      <c r="L1329" s="55" t="s">
        <v>1977</v>
      </c>
      <c r="M1329" s="32" t="s">
        <v>326</v>
      </c>
      <c r="N1329" s="91" t="s">
        <v>235</v>
      </c>
      <c r="O1329" s="32" t="s">
        <v>162</v>
      </c>
      <c r="P1329" s="179">
        <v>2000</v>
      </c>
      <c r="Q1329" s="179">
        <v>20</v>
      </c>
      <c r="R1329" s="28">
        <f t="shared" si="175"/>
        <v>40000</v>
      </c>
      <c r="S1329" s="45">
        <f t="shared" si="181"/>
        <v>42800</v>
      </c>
      <c r="T1329" s="52">
        <f t="shared" si="182"/>
        <v>45796</v>
      </c>
      <c r="U1329" s="32" t="s">
        <v>153</v>
      </c>
      <c r="V1329" s="32" t="s">
        <v>558</v>
      </c>
      <c r="W1329" s="95" t="s">
        <v>101</v>
      </c>
      <c r="X1329" s="33">
        <v>0</v>
      </c>
    </row>
    <row r="1330" spans="1:24" ht="37.5" customHeight="1">
      <c r="A1330" s="26">
        <v>1370</v>
      </c>
      <c r="B1330" s="54" t="str">
        <f>B1295</f>
        <v>01 Закупки, не превышающие финансовый год</v>
      </c>
      <c r="C1330" s="25">
        <v>256</v>
      </c>
      <c r="D1330" s="25" t="s">
        <v>35</v>
      </c>
      <c r="E1330" s="103" t="s">
        <v>35</v>
      </c>
      <c r="F1330" s="32" t="s">
        <v>212</v>
      </c>
      <c r="G1330" s="32" t="s">
        <v>218</v>
      </c>
      <c r="H1330" s="129">
        <v>44182</v>
      </c>
      <c r="I1330" s="32" t="s">
        <v>1980</v>
      </c>
      <c r="J1330" s="32" t="s">
        <v>1979</v>
      </c>
      <c r="K1330" s="32" t="s">
        <v>1980</v>
      </c>
      <c r="L1330" s="32" t="s">
        <v>1979</v>
      </c>
      <c r="M1330" s="32" t="s">
        <v>326</v>
      </c>
      <c r="N1330" s="91" t="s">
        <v>235</v>
      </c>
      <c r="O1330" s="32" t="s">
        <v>145</v>
      </c>
      <c r="P1330" s="179">
        <v>200</v>
      </c>
      <c r="Q1330" s="179">
        <v>65</v>
      </c>
      <c r="R1330" s="28">
        <f t="shared" si="175"/>
        <v>13000</v>
      </c>
      <c r="S1330" s="45">
        <f t="shared" si="181"/>
        <v>13910</v>
      </c>
      <c r="T1330" s="52">
        <f t="shared" si="182"/>
        <v>14883.7</v>
      </c>
      <c r="U1330" s="32" t="s">
        <v>153</v>
      </c>
      <c r="V1330" s="32" t="s">
        <v>558</v>
      </c>
      <c r="W1330" s="95" t="s">
        <v>101</v>
      </c>
      <c r="X1330" s="33">
        <v>0</v>
      </c>
    </row>
    <row r="1331" spans="1:24" ht="36">
      <c r="A1331" s="26">
        <v>1372</v>
      </c>
      <c r="B1331" s="54" t="s">
        <v>321</v>
      </c>
      <c r="C1331" s="25">
        <v>256</v>
      </c>
      <c r="D1331" s="25" t="s">
        <v>35</v>
      </c>
      <c r="E1331" s="103" t="s">
        <v>35</v>
      </c>
      <c r="F1331" s="38" t="s">
        <v>212</v>
      </c>
      <c r="G1331" s="38" t="s">
        <v>218</v>
      </c>
      <c r="H1331" s="75" t="s">
        <v>226</v>
      </c>
      <c r="I1331" s="48" t="s">
        <v>1855</v>
      </c>
      <c r="J1331" s="48" t="s">
        <v>1856</v>
      </c>
      <c r="K1331" s="48" t="s">
        <v>1855</v>
      </c>
      <c r="L1331" s="48" t="s">
        <v>1985</v>
      </c>
      <c r="M1331" s="38" t="s">
        <v>326</v>
      </c>
      <c r="N1331" s="91" t="s">
        <v>235</v>
      </c>
      <c r="O1331" s="38" t="s">
        <v>145</v>
      </c>
      <c r="P1331" s="49">
        <v>6</v>
      </c>
      <c r="Q1331" s="186">
        <v>18799</v>
      </c>
      <c r="R1331" s="45">
        <f t="shared" si="175"/>
        <v>112794</v>
      </c>
      <c r="S1331" s="45">
        <f t="shared" si="181"/>
        <v>120689.58</v>
      </c>
      <c r="T1331" s="45">
        <f t="shared" si="182"/>
        <v>129137.85060000001</v>
      </c>
      <c r="U1331" s="32" t="s">
        <v>154</v>
      </c>
      <c r="V1331" s="38" t="s">
        <v>569</v>
      </c>
      <c r="W1331" s="95" t="s">
        <v>101</v>
      </c>
      <c r="X1331" s="46">
        <v>0</v>
      </c>
    </row>
    <row r="1332" spans="1:24" ht="60">
      <c r="A1332" s="26">
        <v>1373</v>
      </c>
      <c r="B1332" s="54" t="s">
        <v>321</v>
      </c>
      <c r="C1332" s="25">
        <v>256</v>
      </c>
      <c r="D1332" s="25" t="s">
        <v>35</v>
      </c>
      <c r="E1332" s="103" t="s">
        <v>35</v>
      </c>
      <c r="F1332" s="32" t="s">
        <v>212</v>
      </c>
      <c r="G1332" s="32" t="s">
        <v>218</v>
      </c>
      <c r="H1332" s="75" t="s">
        <v>371</v>
      </c>
      <c r="I1332" s="32" t="s">
        <v>2008</v>
      </c>
      <c r="J1332" s="32" t="s">
        <v>2009</v>
      </c>
      <c r="K1332" s="32" t="s">
        <v>2000</v>
      </c>
      <c r="L1332" s="32" t="s">
        <v>2007</v>
      </c>
      <c r="M1332" s="32" t="s">
        <v>326</v>
      </c>
      <c r="N1332" s="91" t="s">
        <v>235</v>
      </c>
      <c r="O1332" s="32" t="s">
        <v>118</v>
      </c>
      <c r="P1332" s="28">
        <v>12</v>
      </c>
      <c r="Q1332" s="28">
        <v>7090</v>
      </c>
      <c r="R1332" s="45">
        <f t="shared" si="175"/>
        <v>85080</v>
      </c>
      <c r="S1332" s="45">
        <f t="shared" si="181"/>
        <v>91035.6</v>
      </c>
      <c r="T1332" s="45">
        <f t="shared" si="182"/>
        <v>97408.092000000019</v>
      </c>
      <c r="U1332" s="32" t="s">
        <v>155</v>
      </c>
      <c r="V1332" s="38" t="s">
        <v>532</v>
      </c>
      <c r="W1332" s="95" t="s">
        <v>101</v>
      </c>
      <c r="X1332" s="32">
        <v>0</v>
      </c>
    </row>
    <row r="1333" spans="1:24" ht="96">
      <c r="A1333" s="26">
        <v>1374</v>
      </c>
      <c r="B1333" s="54" t="s">
        <v>321</v>
      </c>
      <c r="C1333" s="25">
        <v>256</v>
      </c>
      <c r="D1333" s="25" t="s">
        <v>35</v>
      </c>
      <c r="E1333" s="103" t="s">
        <v>35</v>
      </c>
      <c r="F1333" s="32" t="s">
        <v>212</v>
      </c>
      <c r="G1333" s="32" t="s">
        <v>218</v>
      </c>
      <c r="H1333" s="75" t="s">
        <v>371</v>
      </c>
      <c r="I1333" s="32" t="s">
        <v>2004</v>
      </c>
      <c r="J1333" s="32" t="s">
        <v>2005</v>
      </c>
      <c r="K1333" s="32" t="s">
        <v>2006</v>
      </c>
      <c r="L1333" s="32" t="s">
        <v>2010</v>
      </c>
      <c r="M1333" s="32" t="s">
        <v>326</v>
      </c>
      <c r="N1333" s="91" t="s">
        <v>235</v>
      </c>
      <c r="O1333" s="32" t="s">
        <v>145</v>
      </c>
      <c r="P1333" s="28">
        <v>4</v>
      </c>
      <c r="Q1333" s="28">
        <v>1870</v>
      </c>
      <c r="R1333" s="45">
        <f t="shared" si="175"/>
        <v>7480</v>
      </c>
      <c r="S1333" s="45">
        <f t="shared" si="181"/>
        <v>8003.6</v>
      </c>
      <c r="T1333" s="45">
        <f t="shared" si="182"/>
        <v>8563.8520000000008</v>
      </c>
      <c r="U1333" s="32" t="s">
        <v>155</v>
      </c>
      <c r="V1333" s="38" t="s">
        <v>532</v>
      </c>
      <c r="W1333" s="95" t="s">
        <v>101</v>
      </c>
      <c r="X1333" s="32">
        <v>0</v>
      </c>
    </row>
    <row r="1334" spans="1:24" ht="36">
      <c r="A1334" s="26">
        <v>1375</v>
      </c>
      <c r="B1334" s="54" t="s">
        <v>321</v>
      </c>
      <c r="C1334" s="25">
        <v>256</v>
      </c>
      <c r="D1334" s="25" t="s">
        <v>35</v>
      </c>
      <c r="E1334" s="103" t="s">
        <v>35</v>
      </c>
      <c r="F1334" s="32" t="s">
        <v>212</v>
      </c>
      <c r="G1334" s="32" t="s">
        <v>218</v>
      </c>
      <c r="H1334" s="75" t="s">
        <v>318</v>
      </c>
      <c r="I1334" s="32" t="s">
        <v>2002</v>
      </c>
      <c r="J1334" s="32" t="s">
        <v>2001</v>
      </c>
      <c r="K1334" s="32" t="s">
        <v>2002</v>
      </c>
      <c r="L1334" s="32" t="s">
        <v>2003</v>
      </c>
      <c r="M1334" s="32" t="s">
        <v>326</v>
      </c>
      <c r="N1334" s="91" t="s">
        <v>235</v>
      </c>
      <c r="O1334" s="32" t="s">
        <v>145</v>
      </c>
      <c r="P1334" s="28">
        <v>40</v>
      </c>
      <c r="Q1334" s="28">
        <v>1300.75</v>
      </c>
      <c r="R1334" s="45">
        <f t="shared" ref="R1334:R1358" si="183">P1334*Q1334</f>
        <v>52030</v>
      </c>
      <c r="S1334" s="45">
        <f t="shared" si="181"/>
        <v>55672.100000000006</v>
      </c>
      <c r="T1334" s="45">
        <f t="shared" si="182"/>
        <v>59569.147000000012</v>
      </c>
      <c r="U1334" s="32" t="s">
        <v>155</v>
      </c>
      <c r="V1334" s="38" t="s">
        <v>532</v>
      </c>
      <c r="W1334" s="95" t="s">
        <v>101</v>
      </c>
      <c r="X1334" s="32">
        <v>0</v>
      </c>
    </row>
    <row r="1335" spans="1:24" ht="48">
      <c r="A1335" s="26">
        <v>1376</v>
      </c>
      <c r="B1335" s="54" t="s">
        <v>321</v>
      </c>
      <c r="C1335" s="25">
        <v>256</v>
      </c>
      <c r="D1335" s="25" t="s">
        <v>35</v>
      </c>
      <c r="E1335" s="103" t="s">
        <v>35</v>
      </c>
      <c r="F1335" s="32" t="s">
        <v>212</v>
      </c>
      <c r="G1335" s="32" t="s">
        <v>218</v>
      </c>
      <c r="H1335" s="75" t="s">
        <v>296</v>
      </c>
      <c r="I1335" s="32" t="s">
        <v>2037</v>
      </c>
      <c r="J1335" s="32" t="s">
        <v>2035</v>
      </c>
      <c r="K1335" s="32" t="s">
        <v>2038</v>
      </c>
      <c r="L1335" s="32" t="s">
        <v>2036</v>
      </c>
      <c r="M1335" s="32" t="s">
        <v>326</v>
      </c>
      <c r="N1335" s="91" t="s">
        <v>235</v>
      </c>
      <c r="O1335" s="32" t="s">
        <v>145</v>
      </c>
      <c r="P1335" s="28">
        <v>6</v>
      </c>
      <c r="Q1335" s="28">
        <v>9100</v>
      </c>
      <c r="R1335" s="45">
        <f t="shared" si="183"/>
        <v>54600</v>
      </c>
      <c r="S1335" s="45">
        <f t="shared" si="181"/>
        <v>58422</v>
      </c>
      <c r="T1335" s="45">
        <f t="shared" si="182"/>
        <v>62511.54</v>
      </c>
      <c r="U1335" s="32" t="s">
        <v>156</v>
      </c>
      <c r="V1335" s="38" t="s">
        <v>533</v>
      </c>
      <c r="W1335" s="95" t="s">
        <v>101</v>
      </c>
      <c r="X1335" s="32">
        <v>0</v>
      </c>
    </row>
    <row r="1336" spans="1:24" ht="36">
      <c r="A1336" s="26">
        <v>1377</v>
      </c>
      <c r="B1336" s="54" t="s">
        <v>321</v>
      </c>
      <c r="C1336" s="25">
        <v>256</v>
      </c>
      <c r="D1336" s="25" t="s">
        <v>35</v>
      </c>
      <c r="E1336" s="103" t="s">
        <v>35</v>
      </c>
      <c r="F1336" s="32" t="s">
        <v>212</v>
      </c>
      <c r="G1336" s="32" t="s">
        <v>218</v>
      </c>
      <c r="H1336" s="83" t="s">
        <v>272</v>
      </c>
      <c r="I1336" s="203" t="s">
        <v>2039</v>
      </c>
      <c r="J1336" s="203" t="s">
        <v>2039</v>
      </c>
      <c r="K1336" s="203" t="s">
        <v>2039</v>
      </c>
      <c r="L1336" s="203" t="s">
        <v>2039</v>
      </c>
      <c r="M1336" s="32" t="s">
        <v>326</v>
      </c>
      <c r="N1336" s="91" t="s">
        <v>235</v>
      </c>
      <c r="O1336" s="204" t="s">
        <v>162</v>
      </c>
      <c r="P1336" s="204">
        <v>100</v>
      </c>
      <c r="Q1336" s="204">
        <v>365</v>
      </c>
      <c r="R1336" s="28">
        <f t="shared" si="183"/>
        <v>36500</v>
      </c>
      <c r="S1336" s="28">
        <f t="shared" si="181"/>
        <v>39055</v>
      </c>
      <c r="T1336" s="28">
        <f t="shared" si="182"/>
        <v>41788.850000000006</v>
      </c>
      <c r="U1336" s="32" t="s">
        <v>156</v>
      </c>
      <c r="V1336" s="38" t="s">
        <v>533</v>
      </c>
      <c r="W1336" s="95" t="s">
        <v>101</v>
      </c>
      <c r="X1336" s="33">
        <v>0</v>
      </c>
    </row>
    <row r="1337" spans="1:24" ht="36">
      <c r="A1337" s="26">
        <v>1378</v>
      </c>
      <c r="B1337" s="54" t="s">
        <v>321</v>
      </c>
      <c r="C1337" s="25">
        <v>256</v>
      </c>
      <c r="D1337" s="25" t="s">
        <v>35</v>
      </c>
      <c r="E1337" s="103" t="s">
        <v>35</v>
      </c>
      <c r="F1337" s="32" t="s">
        <v>212</v>
      </c>
      <c r="G1337" s="32" t="s">
        <v>218</v>
      </c>
      <c r="H1337" s="83" t="s">
        <v>272</v>
      </c>
      <c r="I1337" s="203" t="s">
        <v>2040</v>
      </c>
      <c r="J1337" s="203" t="s">
        <v>2040</v>
      </c>
      <c r="K1337" s="203" t="s">
        <v>2040</v>
      </c>
      <c r="L1337" s="203" t="s">
        <v>2040</v>
      </c>
      <c r="M1337" s="32" t="s">
        <v>326</v>
      </c>
      <c r="N1337" s="91" t="s">
        <v>235</v>
      </c>
      <c r="O1337" s="204" t="s">
        <v>162</v>
      </c>
      <c r="P1337" s="204">
        <v>50</v>
      </c>
      <c r="Q1337" s="204">
        <v>350</v>
      </c>
      <c r="R1337" s="28">
        <f t="shared" si="183"/>
        <v>17500</v>
      </c>
      <c r="S1337" s="28">
        <f t="shared" si="181"/>
        <v>18725</v>
      </c>
      <c r="T1337" s="28">
        <f t="shared" si="182"/>
        <v>20035.75</v>
      </c>
      <c r="U1337" s="32" t="s">
        <v>156</v>
      </c>
      <c r="V1337" s="38" t="s">
        <v>533</v>
      </c>
      <c r="W1337" s="95" t="s">
        <v>101</v>
      </c>
      <c r="X1337" s="33">
        <v>0</v>
      </c>
    </row>
    <row r="1338" spans="1:24" ht="36">
      <c r="A1338" s="26">
        <v>1379</v>
      </c>
      <c r="B1338" s="54" t="s">
        <v>321</v>
      </c>
      <c r="C1338" s="25">
        <v>256</v>
      </c>
      <c r="D1338" s="25" t="s">
        <v>35</v>
      </c>
      <c r="E1338" s="103" t="s">
        <v>35</v>
      </c>
      <c r="F1338" s="32" t="s">
        <v>212</v>
      </c>
      <c r="G1338" s="32" t="s">
        <v>218</v>
      </c>
      <c r="H1338" s="83" t="s">
        <v>272</v>
      </c>
      <c r="I1338" s="203" t="s">
        <v>2041</v>
      </c>
      <c r="J1338" s="203" t="s">
        <v>2041</v>
      </c>
      <c r="K1338" s="203" t="s">
        <v>2041</v>
      </c>
      <c r="L1338" s="203" t="s">
        <v>2041</v>
      </c>
      <c r="M1338" s="32" t="s">
        <v>326</v>
      </c>
      <c r="N1338" s="91" t="s">
        <v>235</v>
      </c>
      <c r="O1338" s="204" t="s">
        <v>162</v>
      </c>
      <c r="P1338" s="204">
        <v>35</v>
      </c>
      <c r="Q1338" s="204">
        <v>120</v>
      </c>
      <c r="R1338" s="28">
        <f t="shared" si="183"/>
        <v>4200</v>
      </c>
      <c r="S1338" s="28">
        <f t="shared" si="181"/>
        <v>4494</v>
      </c>
      <c r="T1338" s="28">
        <f t="shared" si="182"/>
        <v>4808.58</v>
      </c>
      <c r="U1338" s="32" t="s">
        <v>156</v>
      </c>
      <c r="V1338" s="38" t="s">
        <v>533</v>
      </c>
      <c r="W1338" s="95" t="s">
        <v>101</v>
      </c>
      <c r="X1338" s="33">
        <v>0</v>
      </c>
    </row>
    <row r="1339" spans="1:24" ht="36">
      <c r="A1339" s="26">
        <v>1380</v>
      </c>
      <c r="B1339" s="54" t="s">
        <v>321</v>
      </c>
      <c r="C1339" s="25">
        <v>256</v>
      </c>
      <c r="D1339" s="25" t="s">
        <v>35</v>
      </c>
      <c r="E1339" s="103" t="s">
        <v>35</v>
      </c>
      <c r="F1339" s="32" t="s">
        <v>212</v>
      </c>
      <c r="G1339" s="32" t="s">
        <v>218</v>
      </c>
      <c r="H1339" s="83" t="s">
        <v>272</v>
      </c>
      <c r="I1339" s="203" t="s">
        <v>2042</v>
      </c>
      <c r="J1339" s="203" t="s">
        <v>2042</v>
      </c>
      <c r="K1339" s="203" t="s">
        <v>2042</v>
      </c>
      <c r="L1339" s="203" t="s">
        <v>2042</v>
      </c>
      <c r="M1339" s="32" t="s">
        <v>326</v>
      </c>
      <c r="N1339" s="91" t="s">
        <v>235</v>
      </c>
      <c r="O1339" s="204" t="s">
        <v>162</v>
      </c>
      <c r="P1339" s="204">
        <v>35</v>
      </c>
      <c r="Q1339" s="204">
        <v>130</v>
      </c>
      <c r="R1339" s="28">
        <f t="shared" si="183"/>
        <v>4550</v>
      </c>
      <c r="S1339" s="28">
        <f t="shared" si="181"/>
        <v>4868.5</v>
      </c>
      <c r="T1339" s="28">
        <f t="shared" si="182"/>
        <v>5209.2950000000001</v>
      </c>
      <c r="U1339" s="32" t="s">
        <v>156</v>
      </c>
      <c r="V1339" s="38" t="s">
        <v>533</v>
      </c>
      <c r="W1339" s="95" t="s">
        <v>101</v>
      </c>
      <c r="X1339" s="33">
        <v>0</v>
      </c>
    </row>
    <row r="1340" spans="1:24" ht="36">
      <c r="A1340" s="26">
        <v>1381</v>
      </c>
      <c r="B1340" s="54" t="s">
        <v>321</v>
      </c>
      <c r="C1340" s="25">
        <v>256</v>
      </c>
      <c r="D1340" s="25" t="s">
        <v>35</v>
      </c>
      <c r="E1340" s="103" t="s">
        <v>35</v>
      </c>
      <c r="F1340" s="32" t="s">
        <v>212</v>
      </c>
      <c r="G1340" s="32" t="s">
        <v>218</v>
      </c>
      <c r="H1340" s="83" t="s">
        <v>272</v>
      </c>
      <c r="I1340" s="203" t="s">
        <v>2043</v>
      </c>
      <c r="J1340" s="203" t="s">
        <v>2043</v>
      </c>
      <c r="K1340" s="203" t="s">
        <v>2043</v>
      </c>
      <c r="L1340" s="203" t="s">
        <v>2043</v>
      </c>
      <c r="M1340" s="32" t="s">
        <v>326</v>
      </c>
      <c r="N1340" s="91" t="s">
        <v>235</v>
      </c>
      <c r="O1340" s="204" t="s">
        <v>162</v>
      </c>
      <c r="P1340" s="204">
        <v>35</v>
      </c>
      <c r="Q1340" s="204">
        <v>190</v>
      </c>
      <c r="R1340" s="28">
        <f t="shared" si="183"/>
        <v>6650</v>
      </c>
      <c r="S1340" s="28">
        <f t="shared" si="181"/>
        <v>7115.5</v>
      </c>
      <c r="T1340" s="28">
        <f t="shared" si="182"/>
        <v>7613.585</v>
      </c>
      <c r="U1340" s="32" t="s">
        <v>156</v>
      </c>
      <c r="V1340" s="38" t="s">
        <v>533</v>
      </c>
      <c r="W1340" s="95" t="s">
        <v>101</v>
      </c>
      <c r="X1340" s="33">
        <v>0</v>
      </c>
    </row>
    <row r="1341" spans="1:24" ht="36">
      <c r="A1341" s="26">
        <v>1382</v>
      </c>
      <c r="B1341" s="54" t="s">
        <v>321</v>
      </c>
      <c r="C1341" s="25">
        <v>256</v>
      </c>
      <c r="D1341" s="25" t="s">
        <v>35</v>
      </c>
      <c r="E1341" s="103" t="s">
        <v>35</v>
      </c>
      <c r="F1341" s="32" t="s">
        <v>212</v>
      </c>
      <c r="G1341" s="32" t="s">
        <v>218</v>
      </c>
      <c r="H1341" s="83" t="s">
        <v>183</v>
      </c>
      <c r="I1341" s="203" t="s">
        <v>2044</v>
      </c>
      <c r="J1341" s="203" t="s">
        <v>2044</v>
      </c>
      <c r="K1341" s="203" t="s">
        <v>2044</v>
      </c>
      <c r="L1341" s="203" t="s">
        <v>2044</v>
      </c>
      <c r="M1341" s="32" t="s">
        <v>326</v>
      </c>
      <c r="N1341" s="91" t="s">
        <v>235</v>
      </c>
      <c r="O1341" s="204" t="s">
        <v>315</v>
      </c>
      <c r="P1341" s="204">
        <v>2500</v>
      </c>
      <c r="Q1341" s="204">
        <v>28</v>
      </c>
      <c r="R1341" s="28">
        <f t="shared" si="183"/>
        <v>70000</v>
      </c>
      <c r="S1341" s="28">
        <f t="shared" si="181"/>
        <v>74900</v>
      </c>
      <c r="T1341" s="28">
        <f t="shared" si="182"/>
        <v>80143</v>
      </c>
      <c r="U1341" s="32" t="s">
        <v>156</v>
      </c>
      <c r="V1341" s="38" t="s">
        <v>533</v>
      </c>
      <c r="W1341" s="95" t="s">
        <v>101</v>
      </c>
      <c r="X1341" s="33">
        <v>0</v>
      </c>
    </row>
    <row r="1342" spans="1:24" ht="60">
      <c r="A1342" s="26">
        <v>1383</v>
      </c>
      <c r="B1342" s="54" t="s">
        <v>321</v>
      </c>
      <c r="C1342" s="25">
        <v>256</v>
      </c>
      <c r="D1342" s="25" t="s">
        <v>35</v>
      </c>
      <c r="E1342" s="103" t="s">
        <v>35</v>
      </c>
      <c r="F1342" s="32" t="s">
        <v>212</v>
      </c>
      <c r="G1342" s="32" t="s">
        <v>218</v>
      </c>
      <c r="H1342" s="77" t="s">
        <v>223</v>
      </c>
      <c r="I1342" s="205" t="s">
        <v>2045</v>
      </c>
      <c r="J1342" s="205" t="s">
        <v>2045</v>
      </c>
      <c r="K1342" s="205" t="s">
        <v>2045</v>
      </c>
      <c r="L1342" s="205" t="s">
        <v>2045</v>
      </c>
      <c r="M1342" s="32" t="s">
        <v>326</v>
      </c>
      <c r="N1342" s="91" t="s">
        <v>235</v>
      </c>
      <c r="O1342" s="204" t="s">
        <v>2055</v>
      </c>
      <c r="P1342" s="204">
        <v>20</v>
      </c>
      <c r="Q1342" s="204">
        <v>1300</v>
      </c>
      <c r="R1342" s="28">
        <f t="shared" si="183"/>
        <v>26000</v>
      </c>
      <c r="S1342" s="28">
        <f t="shared" si="181"/>
        <v>27820</v>
      </c>
      <c r="T1342" s="28">
        <f t="shared" si="182"/>
        <v>29767.4</v>
      </c>
      <c r="U1342" s="32" t="s">
        <v>156</v>
      </c>
      <c r="V1342" s="38" t="s">
        <v>533</v>
      </c>
      <c r="W1342" s="95" t="s">
        <v>101</v>
      </c>
      <c r="X1342" s="33">
        <v>0</v>
      </c>
    </row>
    <row r="1343" spans="1:24" ht="60">
      <c r="A1343" s="26">
        <v>1384</v>
      </c>
      <c r="B1343" s="54" t="s">
        <v>321</v>
      </c>
      <c r="C1343" s="25">
        <v>256</v>
      </c>
      <c r="D1343" s="25" t="s">
        <v>35</v>
      </c>
      <c r="E1343" s="103" t="s">
        <v>35</v>
      </c>
      <c r="F1343" s="32" t="s">
        <v>212</v>
      </c>
      <c r="G1343" s="32" t="s">
        <v>218</v>
      </c>
      <c r="H1343" s="83" t="s">
        <v>183</v>
      </c>
      <c r="I1343" s="205" t="s">
        <v>2046</v>
      </c>
      <c r="J1343" s="205" t="s">
        <v>2046</v>
      </c>
      <c r="K1343" s="205" t="s">
        <v>2046</v>
      </c>
      <c r="L1343" s="205" t="s">
        <v>2046</v>
      </c>
      <c r="M1343" s="32" t="s">
        <v>326</v>
      </c>
      <c r="N1343" s="91" t="s">
        <v>235</v>
      </c>
      <c r="O1343" s="204" t="s">
        <v>145</v>
      </c>
      <c r="P1343" s="204">
        <v>1</v>
      </c>
      <c r="Q1343" s="204">
        <v>1700</v>
      </c>
      <c r="R1343" s="28">
        <f t="shared" si="183"/>
        <v>1700</v>
      </c>
      <c r="S1343" s="28">
        <f t="shared" si="181"/>
        <v>1819</v>
      </c>
      <c r="T1343" s="28">
        <f t="shared" ref="T1343:T1358" si="184">S1343*1.07</f>
        <v>1946.3300000000002</v>
      </c>
      <c r="U1343" s="32" t="s">
        <v>156</v>
      </c>
      <c r="V1343" s="38" t="s">
        <v>533</v>
      </c>
      <c r="W1343" s="95" t="s">
        <v>101</v>
      </c>
      <c r="X1343" s="33">
        <v>0</v>
      </c>
    </row>
    <row r="1344" spans="1:24" ht="45">
      <c r="A1344" s="26">
        <v>1385</v>
      </c>
      <c r="B1344" s="54" t="s">
        <v>321</v>
      </c>
      <c r="C1344" s="25">
        <v>256</v>
      </c>
      <c r="D1344" s="25" t="s">
        <v>35</v>
      </c>
      <c r="E1344" s="103" t="s">
        <v>35</v>
      </c>
      <c r="F1344" s="32" t="s">
        <v>212</v>
      </c>
      <c r="G1344" s="32" t="s">
        <v>218</v>
      </c>
      <c r="H1344" s="83" t="s">
        <v>183</v>
      </c>
      <c r="I1344" s="205" t="s">
        <v>2047</v>
      </c>
      <c r="J1344" s="205" t="s">
        <v>2047</v>
      </c>
      <c r="K1344" s="205" t="s">
        <v>2047</v>
      </c>
      <c r="L1344" s="205" t="s">
        <v>2047</v>
      </c>
      <c r="M1344" s="32" t="s">
        <v>326</v>
      </c>
      <c r="N1344" s="91" t="s">
        <v>235</v>
      </c>
      <c r="O1344" s="204" t="s">
        <v>145</v>
      </c>
      <c r="P1344" s="204">
        <v>6</v>
      </c>
      <c r="Q1344" s="204">
        <v>1894</v>
      </c>
      <c r="R1344" s="28">
        <f t="shared" si="183"/>
        <v>11364</v>
      </c>
      <c r="S1344" s="28">
        <f t="shared" si="181"/>
        <v>12159.480000000001</v>
      </c>
      <c r="T1344" s="28">
        <f t="shared" si="184"/>
        <v>13010.643600000003</v>
      </c>
      <c r="U1344" s="32" t="s">
        <v>156</v>
      </c>
      <c r="V1344" s="38" t="s">
        <v>533</v>
      </c>
      <c r="W1344" s="95" t="s">
        <v>101</v>
      </c>
      <c r="X1344" s="33">
        <v>0</v>
      </c>
    </row>
    <row r="1345" spans="1:24" ht="75">
      <c r="A1345" s="26">
        <v>1386</v>
      </c>
      <c r="B1345" s="54" t="s">
        <v>321</v>
      </c>
      <c r="C1345" s="25">
        <v>256</v>
      </c>
      <c r="D1345" s="25" t="s">
        <v>35</v>
      </c>
      <c r="E1345" s="103" t="s">
        <v>35</v>
      </c>
      <c r="F1345" s="32" t="s">
        <v>212</v>
      </c>
      <c r="G1345" s="32" t="s">
        <v>218</v>
      </c>
      <c r="H1345" s="83" t="s">
        <v>183</v>
      </c>
      <c r="I1345" s="205" t="s">
        <v>2048</v>
      </c>
      <c r="J1345" s="205" t="s">
        <v>2048</v>
      </c>
      <c r="K1345" s="205" t="s">
        <v>2048</v>
      </c>
      <c r="L1345" s="205" t="s">
        <v>2048</v>
      </c>
      <c r="M1345" s="32" t="s">
        <v>326</v>
      </c>
      <c r="N1345" s="91" t="s">
        <v>235</v>
      </c>
      <c r="O1345" s="204" t="s">
        <v>145</v>
      </c>
      <c r="P1345" s="204">
        <v>28</v>
      </c>
      <c r="Q1345" s="204">
        <v>1695</v>
      </c>
      <c r="R1345" s="28">
        <f t="shared" si="183"/>
        <v>47460</v>
      </c>
      <c r="S1345" s="28">
        <f t="shared" si="181"/>
        <v>50782.200000000004</v>
      </c>
      <c r="T1345" s="28">
        <f t="shared" si="184"/>
        <v>54336.954000000005</v>
      </c>
      <c r="U1345" s="32" t="s">
        <v>156</v>
      </c>
      <c r="V1345" s="38" t="s">
        <v>533</v>
      </c>
      <c r="W1345" s="95" t="s">
        <v>101</v>
      </c>
      <c r="X1345" s="33">
        <v>0</v>
      </c>
    </row>
    <row r="1346" spans="1:24" ht="60">
      <c r="A1346" s="26">
        <v>1387</v>
      </c>
      <c r="B1346" s="54" t="s">
        <v>321</v>
      </c>
      <c r="C1346" s="25">
        <v>256</v>
      </c>
      <c r="D1346" s="25" t="s">
        <v>35</v>
      </c>
      <c r="E1346" s="103" t="s">
        <v>35</v>
      </c>
      <c r="F1346" s="32" t="s">
        <v>212</v>
      </c>
      <c r="G1346" s="32" t="s">
        <v>218</v>
      </c>
      <c r="H1346" s="83" t="s">
        <v>183</v>
      </c>
      <c r="I1346" s="205" t="s">
        <v>2049</v>
      </c>
      <c r="J1346" s="205" t="s">
        <v>2049</v>
      </c>
      <c r="K1346" s="205" t="s">
        <v>2049</v>
      </c>
      <c r="L1346" s="205" t="s">
        <v>2049</v>
      </c>
      <c r="M1346" s="32" t="s">
        <v>326</v>
      </c>
      <c r="N1346" s="91" t="s">
        <v>235</v>
      </c>
      <c r="O1346" s="204" t="s">
        <v>145</v>
      </c>
      <c r="P1346" s="204">
        <v>1</v>
      </c>
      <c r="Q1346" s="204">
        <v>3690</v>
      </c>
      <c r="R1346" s="28">
        <f t="shared" si="183"/>
        <v>3690</v>
      </c>
      <c r="S1346" s="28">
        <f t="shared" si="181"/>
        <v>3948.3</v>
      </c>
      <c r="T1346" s="28">
        <f t="shared" si="184"/>
        <v>4224.6810000000005</v>
      </c>
      <c r="U1346" s="32" t="s">
        <v>156</v>
      </c>
      <c r="V1346" s="38" t="s">
        <v>533</v>
      </c>
      <c r="W1346" s="95" t="s">
        <v>101</v>
      </c>
      <c r="X1346" s="33">
        <v>0</v>
      </c>
    </row>
    <row r="1347" spans="1:24" ht="45">
      <c r="A1347" s="26">
        <v>1388</v>
      </c>
      <c r="B1347" s="54" t="s">
        <v>321</v>
      </c>
      <c r="C1347" s="25">
        <v>256</v>
      </c>
      <c r="D1347" s="25" t="s">
        <v>35</v>
      </c>
      <c r="E1347" s="103" t="s">
        <v>35</v>
      </c>
      <c r="F1347" s="32" t="s">
        <v>212</v>
      </c>
      <c r="G1347" s="32" t="s">
        <v>218</v>
      </c>
      <c r="H1347" s="83" t="s">
        <v>183</v>
      </c>
      <c r="I1347" s="205" t="s">
        <v>2050</v>
      </c>
      <c r="J1347" s="205" t="s">
        <v>2050</v>
      </c>
      <c r="K1347" s="205" t="s">
        <v>2050</v>
      </c>
      <c r="L1347" s="205" t="s">
        <v>2050</v>
      </c>
      <c r="M1347" s="32" t="s">
        <v>326</v>
      </c>
      <c r="N1347" s="91" t="s">
        <v>235</v>
      </c>
      <c r="O1347" s="204" t="s">
        <v>120</v>
      </c>
      <c r="P1347" s="204">
        <v>15</v>
      </c>
      <c r="Q1347" s="204">
        <v>1370</v>
      </c>
      <c r="R1347" s="28">
        <f t="shared" si="183"/>
        <v>20550</v>
      </c>
      <c r="S1347" s="28">
        <f t="shared" si="181"/>
        <v>21988.5</v>
      </c>
      <c r="T1347" s="28">
        <f t="shared" si="184"/>
        <v>23527.695</v>
      </c>
      <c r="U1347" s="32" t="s">
        <v>156</v>
      </c>
      <c r="V1347" s="38" t="s">
        <v>533</v>
      </c>
      <c r="W1347" s="95" t="s">
        <v>101</v>
      </c>
      <c r="X1347" s="33">
        <v>0</v>
      </c>
    </row>
    <row r="1348" spans="1:24" ht="36">
      <c r="A1348" s="26">
        <v>1389</v>
      </c>
      <c r="B1348" s="54" t="s">
        <v>321</v>
      </c>
      <c r="C1348" s="25">
        <v>256</v>
      </c>
      <c r="D1348" s="25" t="s">
        <v>35</v>
      </c>
      <c r="E1348" s="103" t="s">
        <v>35</v>
      </c>
      <c r="F1348" s="32" t="s">
        <v>212</v>
      </c>
      <c r="G1348" s="32" t="s">
        <v>218</v>
      </c>
      <c r="H1348" s="83" t="s">
        <v>183</v>
      </c>
      <c r="I1348" s="205" t="s">
        <v>2051</v>
      </c>
      <c r="J1348" s="205" t="s">
        <v>2051</v>
      </c>
      <c r="K1348" s="205" t="s">
        <v>2051</v>
      </c>
      <c r="L1348" s="205" t="s">
        <v>2051</v>
      </c>
      <c r="M1348" s="32" t="s">
        <v>326</v>
      </c>
      <c r="N1348" s="91" t="s">
        <v>235</v>
      </c>
      <c r="O1348" s="204" t="s">
        <v>145</v>
      </c>
      <c r="P1348" s="204">
        <v>10</v>
      </c>
      <c r="Q1348" s="204">
        <v>78</v>
      </c>
      <c r="R1348" s="28">
        <f t="shared" si="183"/>
        <v>780</v>
      </c>
      <c r="S1348" s="28">
        <f t="shared" si="181"/>
        <v>834.6</v>
      </c>
      <c r="T1348" s="28">
        <f t="shared" si="184"/>
        <v>893.02200000000005</v>
      </c>
      <c r="U1348" s="32" t="s">
        <v>156</v>
      </c>
      <c r="V1348" s="38" t="s">
        <v>533</v>
      </c>
      <c r="W1348" s="95" t="s">
        <v>101</v>
      </c>
      <c r="X1348" s="33">
        <v>0</v>
      </c>
    </row>
    <row r="1349" spans="1:24" ht="45">
      <c r="A1349" s="26">
        <v>1390</v>
      </c>
      <c r="B1349" s="54" t="s">
        <v>321</v>
      </c>
      <c r="C1349" s="25">
        <v>256</v>
      </c>
      <c r="D1349" s="25" t="s">
        <v>35</v>
      </c>
      <c r="E1349" s="103" t="s">
        <v>35</v>
      </c>
      <c r="F1349" s="32" t="s">
        <v>212</v>
      </c>
      <c r="G1349" s="32" t="s">
        <v>218</v>
      </c>
      <c r="H1349" s="83" t="s">
        <v>183</v>
      </c>
      <c r="I1349" s="205" t="s">
        <v>2052</v>
      </c>
      <c r="J1349" s="205" t="s">
        <v>2052</v>
      </c>
      <c r="K1349" s="205" t="s">
        <v>2052</v>
      </c>
      <c r="L1349" s="205" t="s">
        <v>2052</v>
      </c>
      <c r="M1349" s="32" t="s">
        <v>326</v>
      </c>
      <c r="N1349" s="91" t="s">
        <v>235</v>
      </c>
      <c r="O1349" s="204" t="s">
        <v>119</v>
      </c>
      <c r="P1349" s="204">
        <v>20</v>
      </c>
      <c r="Q1349" s="204">
        <v>99</v>
      </c>
      <c r="R1349" s="28">
        <f t="shared" si="183"/>
        <v>1980</v>
      </c>
      <c r="S1349" s="28">
        <f t="shared" si="181"/>
        <v>2118.6</v>
      </c>
      <c r="T1349" s="28">
        <f t="shared" si="184"/>
        <v>2266.902</v>
      </c>
      <c r="U1349" s="32" t="s">
        <v>156</v>
      </c>
      <c r="V1349" s="38" t="s">
        <v>533</v>
      </c>
      <c r="W1349" s="95" t="s">
        <v>101</v>
      </c>
      <c r="X1349" s="33">
        <v>0</v>
      </c>
    </row>
    <row r="1350" spans="1:24" ht="36">
      <c r="A1350" s="26">
        <v>1391</v>
      </c>
      <c r="B1350" s="54" t="s">
        <v>321</v>
      </c>
      <c r="C1350" s="25">
        <v>256</v>
      </c>
      <c r="D1350" s="25" t="s">
        <v>35</v>
      </c>
      <c r="E1350" s="103" t="s">
        <v>35</v>
      </c>
      <c r="F1350" s="32" t="s">
        <v>212</v>
      </c>
      <c r="G1350" s="32" t="s">
        <v>218</v>
      </c>
      <c r="H1350" s="83" t="s">
        <v>183</v>
      </c>
      <c r="I1350" s="205" t="s">
        <v>2053</v>
      </c>
      <c r="J1350" s="205" t="s">
        <v>2053</v>
      </c>
      <c r="K1350" s="205" t="s">
        <v>2053</v>
      </c>
      <c r="L1350" s="205" t="s">
        <v>2053</v>
      </c>
      <c r="M1350" s="32" t="s">
        <v>326</v>
      </c>
      <c r="N1350" s="91" t="s">
        <v>235</v>
      </c>
      <c r="O1350" s="204" t="s">
        <v>164</v>
      </c>
      <c r="P1350" s="204">
        <v>5</v>
      </c>
      <c r="Q1350" s="204">
        <v>780</v>
      </c>
      <c r="R1350" s="28">
        <f t="shared" si="183"/>
        <v>3900</v>
      </c>
      <c r="S1350" s="28">
        <f t="shared" si="181"/>
        <v>4173</v>
      </c>
      <c r="T1350" s="28">
        <f t="shared" si="184"/>
        <v>4465.1100000000006</v>
      </c>
      <c r="U1350" s="32" t="s">
        <v>156</v>
      </c>
      <c r="V1350" s="38" t="s">
        <v>533</v>
      </c>
      <c r="W1350" s="95" t="s">
        <v>101</v>
      </c>
      <c r="X1350" s="33">
        <v>0</v>
      </c>
    </row>
    <row r="1351" spans="1:24" ht="36">
      <c r="A1351" s="26">
        <v>1392</v>
      </c>
      <c r="B1351" s="54" t="s">
        <v>321</v>
      </c>
      <c r="C1351" s="25">
        <v>256</v>
      </c>
      <c r="D1351" s="25" t="s">
        <v>35</v>
      </c>
      <c r="E1351" s="103" t="s">
        <v>35</v>
      </c>
      <c r="F1351" s="32" t="s">
        <v>212</v>
      </c>
      <c r="G1351" s="32" t="s">
        <v>218</v>
      </c>
      <c r="H1351" s="83" t="s">
        <v>183</v>
      </c>
      <c r="I1351" s="205" t="s">
        <v>2054</v>
      </c>
      <c r="J1351" s="205" t="s">
        <v>2054</v>
      </c>
      <c r="K1351" s="205" t="s">
        <v>2054</v>
      </c>
      <c r="L1351" s="205" t="s">
        <v>2054</v>
      </c>
      <c r="M1351" s="32" t="s">
        <v>326</v>
      </c>
      <c r="N1351" s="91" t="s">
        <v>235</v>
      </c>
      <c r="O1351" s="204" t="s">
        <v>145</v>
      </c>
      <c r="P1351" s="204">
        <v>30</v>
      </c>
      <c r="Q1351" s="204">
        <v>80</v>
      </c>
      <c r="R1351" s="28">
        <f t="shared" si="183"/>
        <v>2400</v>
      </c>
      <c r="S1351" s="28">
        <f t="shared" si="181"/>
        <v>2568</v>
      </c>
      <c r="T1351" s="28">
        <f t="shared" si="184"/>
        <v>2747.76</v>
      </c>
      <c r="U1351" s="32" t="s">
        <v>156</v>
      </c>
      <c r="V1351" s="38" t="s">
        <v>533</v>
      </c>
      <c r="W1351" s="95" t="s">
        <v>101</v>
      </c>
      <c r="X1351" s="33">
        <v>0</v>
      </c>
    </row>
    <row r="1352" spans="1:24" ht="45">
      <c r="A1352" s="26">
        <v>1393</v>
      </c>
      <c r="B1352" s="54" t="s">
        <v>321</v>
      </c>
      <c r="C1352" s="25">
        <v>256</v>
      </c>
      <c r="D1352" s="25" t="s">
        <v>35</v>
      </c>
      <c r="E1352" s="103" t="s">
        <v>35</v>
      </c>
      <c r="F1352" s="32" t="s">
        <v>212</v>
      </c>
      <c r="G1352" s="32" t="s">
        <v>218</v>
      </c>
      <c r="H1352" s="83" t="s">
        <v>342</v>
      </c>
      <c r="I1352" s="205" t="s">
        <v>2056</v>
      </c>
      <c r="J1352" s="205" t="s">
        <v>2058</v>
      </c>
      <c r="K1352" s="205" t="s">
        <v>2056</v>
      </c>
      <c r="L1352" s="205" t="s">
        <v>2057</v>
      </c>
      <c r="M1352" s="32" t="s">
        <v>326</v>
      </c>
      <c r="N1352" s="91" t="s">
        <v>235</v>
      </c>
      <c r="O1352" s="204" t="s">
        <v>145</v>
      </c>
      <c r="P1352" s="204">
        <v>2</v>
      </c>
      <c r="Q1352" s="204">
        <v>62188</v>
      </c>
      <c r="R1352" s="28">
        <f t="shared" si="183"/>
        <v>124376</v>
      </c>
      <c r="S1352" s="28">
        <f t="shared" si="181"/>
        <v>133082.32</v>
      </c>
      <c r="T1352" s="28">
        <f t="shared" si="184"/>
        <v>142398.08240000001</v>
      </c>
      <c r="U1352" s="32" t="s">
        <v>156</v>
      </c>
      <c r="V1352" s="38" t="s">
        <v>533</v>
      </c>
      <c r="W1352" s="95" t="s">
        <v>101</v>
      </c>
      <c r="X1352" s="33">
        <v>0</v>
      </c>
    </row>
    <row r="1353" spans="1:24" ht="75">
      <c r="A1353" s="26">
        <v>1394</v>
      </c>
      <c r="B1353" s="54" t="s">
        <v>321</v>
      </c>
      <c r="C1353" s="25">
        <v>256</v>
      </c>
      <c r="D1353" s="25" t="s">
        <v>35</v>
      </c>
      <c r="E1353" s="103" t="s">
        <v>35</v>
      </c>
      <c r="F1353" s="32" t="s">
        <v>212</v>
      </c>
      <c r="G1353" s="32" t="s">
        <v>218</v>
      </c>
      <c r="H1353" s="83" t="s">
        <v>275</v>
      </c>
      <c r="I1353" s="205" t="s">
        <v>2061</v>
      </c>
      <c r="J1353" s="205" t="s">
        <v>2059</v>
      </c>
      <c r="K1353" s="205" t="s">
        <v>2061</v>
      </c>
      <c r="L1353" s="205" t="s">
        <v>2060</v>
      </c>
      <c r="M1353" s="32" t="s">
        <v>326</v>
      </c>
      <c r="N1353" s="91" t="s">
        <v>235</v>
      </c>
      <c r="O1353" s="204" t="s">
        <v>145</v>
      </c>
      <c r="P1353" s="204">
        <v>1</v>
      </c>
      <c r="Q1353" s="204">
        <v>12500</v>
      </c>
      <c r="R1353" s="28">
        <f t="shared" si="183"/>
        <v>12500</v>
      </c>
      <c r="S1353" s="28">
        <f t="shared" si="181"/>
        <v>13375</v>
      </c>
      <c r="T1353" s="28">
        <f t="shared" si="184"/>
        <v>14311.25</v>
      </c>
      <c r="U1353" s="32" t="s">
        <v>156</v>
      </c>
      <c r="V1353" s="38" t="s">
        <v>533</v>
      </c>
      <c r="W1353" s="95" t="s">
        <v>101</v>
      </c>
      <c r="X1353" s="33">
        <v>0</v>
      </c>
    </row>
    <row r="1354" spans="1:24" ht="45">
      <c r="A1354" s="26">
        <v>1395</v>
      </c>
      <c r="B1354" s="54" t="s">
        <v>321</v>
      </c>
      <c r="C1354" s="25">
        <v>256</v>
      </c>
      <c r="D1354" s="25" t="s">
        <v>35</v>
      </c>
      <c r="E1354" s="103" t="s">
        <v>35</v>
      </c>
      <c r="F1354" s="32" t="s">
        <v>212</v>
      </c>
      <c r="G1354" s="32" t="s">
        <v>218</v>
      </c>
      <c r="H1354" s="83" t="s">
        <v>183</v>
      </c>
      <c r="I1354" s="205" t="s">
        <v>2066</v>
      </c>
      <c r="J1354" s="205" t="s">
        <v>2066</v>
      </c>
      <c r="K1354" s="205" t="s">
        <v>2066</v>
      </c>
      <c r="L1354" s="205" t="s">
        <v>2066</v>
      </c>
      <c r="M1354" s="32" t="s">
        <v>333</v>
      </c>
      <c r="N1354" s="91" t="s">
        <v>235</v>
      </c>
      <c r="O1354" s="204" t="s">
        <v>145</v>
      </c>
      <c r="P1354" s="204">
        <v>4</v>
      </c>
      <c r="Q1354" s="83">
        <v>2575</v>
      </c>
      <c r="R1354" s="28">
        <f t="shared" si="183"/>
        <v>10300</v>
      </c>
      <c r="S1354" s="28">
        <f t="shared" si="181"/>
        <v>11021</v>
      </c>
      <c r="T1354" s="28">
        <f t="shared" si="184"/>
        <v>11792.470000000001</v>
      </c>
      <c r="U1354" s="32" t="s">
        <v>156</v>
      </c>
      <c r="V1354" s="38" t="s">
        <v>533</v>
      </c>
      <c r="W1354" s="95" t="s">
        <v>101</v>
      </c>
      <c r="X1354" s="33">
        <v>0</v>
      </c>
    </row>
    <row r="1355" spans="1:24" ht="75">
      <c r="A1355" s="26">
        <v>1396</v>
      </c>
      <c r="B1355" s="54" t="s">
        <v>321</v>
      </c>
      <c r="C1355" s="25">
        <v>256</v>
      </c>
      <c r="D1355" s="25" t="s">
        <v>35</v>
      </c>
      <c r="E1355" s="103" t="s">
        <v>35</v>
      </c>
      <c r="F1355" s="32" t="s">
        <v>212</v>
      </c>
      <c r="G1355" s="32" t="s">
        <v>218</v>
      </c>
      <c r="H1355" s="83" t="s">
        <v>183</v>
      </c>
      <c r="I1355" s="205" t="s">
        <v>2067</v>
      </c>
      <c r="J1355" s="205" t="s">
        <v>2067</v>
      </c>
      <c r="K1355" s="205" t="s">
        <v>2067</v>
      </c>
      <c r="L1355" s="205" t="s">
        <v>2071</v>
      </c>
      <c r="M1355" s="32" t="s">
        <v>333</v>
      </c>
      <c r="N1355" s="91" t="s">
        <v>235</v>
      </c>
      <c r="O1355" s="204" t="s">
        <v>117</v>
      </c>
      <c r="P1355" s="204">
        <v>1</v>
      </c>
      <c r="Q1355" s="83">
        <v>6900</v>
      </c>
      <c r="R1355" s="28">
        <f t="shared" si="183"/>
        <v>6900</v>
      </c>
      <c r="S1355" s="28">
        <f t="shared" si="181"/>
        <v>7383</v>
      </c>
      <c r="T1355" s="28">
        <f t="shared" si="184"/>
        <v>7899.81</v>
      </c>
      <c r="U1355" s="32" t="s">
        <v>156</v>
      </c>
      <c r="V1355" s="38" t="s">
        <v>533</v>
      </c>
      <c r="W1355" s="95" t="s">
        <v>101</v>
      </c>
      <c r="X1355" s="33">
        <v>0</v>
      </c>
    </row>
    <row r="1356" spans="1:24" ht="75">
      <c r="A1356" s="26">
        <v>1397</v>
      </c>
      <c r="B1356" s="54" t="s">
        <v>321</v>
      </c>
      <c r="C1356" s="25">
        <v>256</v>
      </c>
      <c r="D1356" s="25" t="s">
        <v>35</v>
      </c>
      <c r="E1356" s="103" t="s">
        <v>35</v>
      </c>
      <c r="F1356" s="32" t="s">
        <v>212</v>
      </c>
      <c r="G1356" s="32" t="s">
        <v>218</v>
      </c>
      <c r="H1356" s="83" t="s">
        <v>183</v>
      </c>
      <c r="I1356" s="205" t="s">
        <v>2068</v>
      </c>
      <c r="J1356" s="205" t="s">
        <v>2068</v>
      </c>
      <c r="K1356" s="205" t="s">
        <v>2068</v>
      </c>
      <c r="L1356" s="205" t="s">
        <v>2072</v>
      </c>
      <c r="M1356" s="32" t="s">
        <v>333</v>
      </c>
      <c r="N1356" s="91" t="s">
        <v>235</v>
      </c>
      <c r="O1356" s="204" t="s">
        <v>117</v>
      </c>
      <c r="P1356" s="204">
        <v>1</v>
      </c>
      <c r="Q1356" s="83">
        <v>7800</v>
      </c>
      <c r="R1356" s="28">
        <f t="shared" si="183"/>
        <v>7800</v>
      </c>
      <c r="S1356" s="28">
        <f t="shared" si="181"/>
        <v>8346</v>
      </c>
      <c r="T1356" s="28">
        <f t="shared" si="184"/>
        <v>8930.2200000000012</v>
      </c>
      <c r="U1356" s="32" t="s">
        <v>156</v>
      </c>
      <c r="V1356" s="38" t="s">
        <v>533</v>
      </c>
      <c r="W1356" s="95" t="s">
        <v>101</v>
      </c>
      <c r="X1356" s="33">
        <v>0</v>
      </c>
    </row>
    <row r="1357" spans="1:24" ht="36">
      <c r="A1357" s="26">
        <v>1398</v>
      </c>
      <c r="B1357" s="54" t="s">
        <v>321</v>
      </c>
      <c r="C1357" s="25">
        <v>256</v>
      </c>
      <c r="D1357" s="25" t="s">
        <v>35</v>
      </c>
      <c r="E1357" s="103" t="s">
        <v>35</v>
      </c>
      <c r="F1357" s="32" t="s">
        <v>212</v>
      </c>
      <c r="G1357" s="32" t="s">
        <v>218</v>
      </c>
      <c r="H1357" s="83" t="s">
        <v>183</v>
      </c>
      <c r="I1357" s="205" t="s">
        <v>2069</v>
      </c>
      <c r="J1357" s="205" t="s">
        <v>2069</v>
      </c>
      <c r="K1357" s="205" t="s">
        <v>2069</v>
      </c>
      <c r="L1357" s="205" t="s">
        <v>2069</v>
      </c>
      <c r="M1357" s="32" t="s">
        <v>333</v>
      </c>
      <c r="N1357" s="91" t="s">
        <v>235</v>
      </c>
      <c r="O1357" s="204" t="s">
        <v>316</v>
      </c>
      <c r="P1357" s="204">
        <v>10</v>
      </c>
      <c r="Q1357" s="83">
        <v>3600</v>
      </c>
      <c r="R1357" s="28">
        <f t="shared" si="183"/>
        <v>36000</v>
      </c>
      <c r="S1357" s="28">
        <f t="shared" si="181"/>
        <v>38520</v>
      </c>
      <c r="T1357" s="28">
        <f t="shared" si="184"/>
        <v>41216.400000000001</v>
      </c>
      <c r="U1357" s="32" t="s">
        <v>156</v>
      </c>
      <c r="V1357" s="38" t="s">
        <v>533</v>
      </c>
      <c r="W1357" s="95" t="s">
        <v>101</v>
      </c>
      <c r="X1357" s="33">
        <v>0</v>
      </c>
    </row>
    <row r="1358" spans="1:24" ht="45">
      <c r="A1358" s="26">
        <v>1399</v>
      </c>
      <c r="B1358" s="54" t="s">
        <v>321</v>
      </c>
      <c r="C1358" s="25">
        <v>256</v>
      </c>
      <c r="D1358" s="25" t="s">
        <v>35</v>
      </c>
      <c r="E1358" s="103" t="s">
        <v>35</v>
      </c>
      <c r="F1358" s="32" t="s">
        <v>212</v>
      </c>
      <c r="G1358" s="32" t="s">
        <v>218</v>
      </c>
      <c r="H1358" s="83" t="s">
        <v>183</v>
      </c>
      <c r="I1358" s="205" t="s">
        <v>2070</v>
      </c>
      <c r="J1358" s="205" t="s">
        <v>2070</v>
      </c>
      <c r="K1358" s="205" t="s">
        <v>2070</v>
      </c>
      <c r="L1358" s="205" t="s">
        <v>2070</v>
      </c>
      <c r="M1358" s="32" t="s">
        <v>333</v>
      </c>
      <c r="N1358" s="91" t="s">
        <v>235</v>
      </c>
      <c r="O1358" s="204" t="s">
        <v>316</v>
      </c>
      <c r="P1358" s="204">
        <v>3</v>
      </c>
      <c r="Q1358" s="83">
        <v>3800</v>
      </c>
      <c r="R1358" s="28">
        <f t="shared" si="183"/>
        <v>11400</v>
      </c>
      <c r="S1358" s="28">
        <f t="shared" si="181"/>
        <v>12198</v>
      </c>
      <c r="T1358" s="28">
        <f t="shared" si="184"/>
        <v>13051.86</v>
      </c>
      <c r="U1358" s="32" t="s">
        <v>156</v>
      </c>
      <c r="V1358" s="38" t="s">
        <v>533</v>
      </c>
      <c r="W1358" s="95" t="s">
        <v>101</v>
      </c>
      <c r="X1358" s="33">
        <v>0</v>
      </c>
    </row>
    <row r="1359" spans="1:24" ht="15.75">
      <c r="A1359" s="26">
        <v>1401</v>
      </c>
      <c r="B1359" s="54"/>
      <c r="C1359" s="25"/>
      <c r="D1359" s="25"/>
      <c r="E1359" s="103"/>
      <c r="F1359" s="32"/>
      <c r="G1359" s="32"/>
      <c r="H1359" s="77"/>
      <c r="I1359" s="47"/>
      <c r="J1359" s="47"/>
      <c r="K1359" s="47"/>
      <c r="L1359" s="47"/>
      <c r="M1359" s="32"/>
      <c r="N1359" s="91"/>
      <c r="O1359" s="32"/>
      <c r="P1359" s="186"/>
      <c r="Q1359" s="199"/>
      <c r="R1359" s="28">
        <f>SUM(R1291:R1358)</f>
        <v>4013889</v>
      </c>
      <c r="S1359" s="28">
        <f t="shared" si="181"/>
        <v>4294861.2300000004</v>
      </c>
      <c r="T1359" s="28">
        <f>S1359*1.07</f>
        <v>4595501.5161000006</v>
      </c>
      <c r="U1359" s="32"/>
      <c r="V1359" s="32"/>
      <c r="W1359" s="95"/>
      <c r="X1359" s="33"/>
    </row>
    <row r="1360" spans="1:24" s="211" customFormat="1" ht="36">
      <c r="A1360" s="26">
        <v>1399</v>
      </c>
      <c r="B1360" s="54" t="s">
        <v>321</v>
      </c>
      <c r="C1360" s="25">
        <v>256</v>
      </c>
      <c r="D1360" s="25" t="s">
        <v>35</v>
      </c>
      <c r="E1360" s="206" t="s">
        <v>35</v>
      </c>
      <c r="F1360" s="32" t="s">
        <v>212</v>
      </c>
      <c r="G1360" s="32" t="s">
        <v>218</v>
      </c>
      <c r="H1360" s="16" t="s">
        <v>183</v>
      </c>
      <c r="I1360" s="207" t="s">
        <v>2120</v>
      </c>
      <c r="J1360" s="207" t="s">
        <v>2120</v>
      </c>
      <c r="K1360" s="207" t="s">
        <v>2120</v>
      </c>
      <c r="L1360" s="207" t="s">
        <v>2120</v>
      </c>
      <c r="M1360" s="32" t="s">
        <v>333</v>
      </c>
      <c r="N1360" s="208" t="s">
        <v>235</v>
      </c>
      <c r="O1360" s="209" t="s">
        <v>145</v>
      </c>
      <c r="P1360" s="209">
        <v>3</v>
      </c>
      <c r="Q1360" s="16">
        <v>12000</v>
      </c>
      <c r="R1360" s="28">
        <f t="shared" ref="R1360:R1365" si="185">P1360*Q1360</f>
        <v>36000</v>
      </c>
      <c r="S1360" s="28">
        <f t="shared" si="181"/>
        <v>38520</v>
      </c>
      <c r="T1360" s="28">
        <f t="shared" ref="T1360:T1364" si="186">S1360*1.07</f>
        <v>41216.400000000001</v>
      </c>
      <c r="U1360" s="32" t="s">
        <v>159</v>
      </c>
      <c r="V1360" s="38" t="s">
        <v>948</v>
      </c>
      <c r="W1360" s="210" t="s">
        <v>101</v>
      </c>
      <c r="X1360" s="32">
        <v>0</v>
      </c>
    </row>
    <row r="1361" spans="1:24" s="211" customFormat="1" ht="36">
      <c r="A1361" s="26">
        <v>1399</v>
      </c>
      <c r="B1361" s="54" t="s">
        <v>321</v>
      </c>
      <c r="C1361" s="25">
        <v>256</v>
      </c>
      <c r="D1361" s="25" t="s">
        <v>35</v>
      </c>
      <c r="E1361" s="206" t="s">
        <v>35</v>
      </c>
      <c r="F1361" s="32" t="s">
        <v>212</v>
      </c>
      <c r="G1361" s="32" t="s">
        <v>218</v>
      </c>
      <c r="H1361" s="16" t="s">
        <v>183</v>
      </c>
      <c r="I1361" s="207" t="s">
        <v>2115</v>
      </c>
      <c r="J1361" s="207" t="s">
        <v>2114</v>
      </c>
      <c r="K1361" s="207" t="s">
        <v>2115</v>
      </c>
      <c r="L1361" s="207" t="s">
        <v>2114</v>
      </c>
      <c r="M1361" s="32" t="s">
        <v>333</v>
      </c>
      <c r="N1361" s="208" t="s">
        <v>235</v>
      </c>
      <c r="O1361" s="209" t="s">
        <v>145</v>
      </c>
      <c r="P1361" s="209">
        <v>35</v>
      </c>
      <c r="Q1361" s="16">
        <v>1270</v>
      </c>
      <c r="R1361" s="28">
        <f t="shared" si="185"/>
        <v>44450</v>
      </c>
      <c r="S1361" s="28">
        <f t="shared" si="181"/>
        <v>47561.5</v>
      </c>
      <c r="T1361" s="28">
        <f t="shared" si="186"/>
        <v>50890.805</v>
      </c>
      <c r="U1361" s="32" t="s">
        <v>159</v>
      </c>
      <c r="V1361" s="38" t="s">
        <v>948</v>
      </c>
      <c r="W1361" s="210" t="s">
        <v>101</v>
      </c>
      <c r="X1361" s="32">
        <v>0</v>
      </c>
    </row>
    <row r="1362" spans="1:24" s="211" customFormat="1" ht="36">
      <c r="A1362" s="26">
        <v>1399</v>
      </c>
      <c r="B1362" s="54" t="s">
        <v>321</v>
      </c>
      <c r="C1362" s="25">
        <v>256</v>
      </c>
      <c r="D1362" s="25" t="s">
        <v>35</v>
      </c>
      <c r="E1362" s="206" t="s">
        <v>35</v>
      </c>
      <c r="F1362" s="32" t="s">
        <v>212</v>
      </c>
      <c r="G1362" s="32" t="s">
        <v>218</v>
      </c>
      <c r="H1362" s="16" t="s">
        <v>183</v>
      </c>
      <c r="I1362" s="207" t="s">
        <v>2122</v>
      </c>
      <c r="J1362" s="207" t="s">
        <v>2121</v>
      </c>
      <c r="K1362" s="207" t="s">
        <v>2122</v>
      </c>
      <c r="L1362" s="207" t="s">
        <v>2121</v>
      </c>
      <c r="M1362" s="32" t="s">
        <v>333</v>
      </c>
      <c r="N1362" s="208" t="s">
        <v>235</v>
      </c>
      <c r="O1362" s="209" t="s">
        <v>145</v>
      </c>
      <c r="P1362" s="209">
        <v>3</v>
      </c>
      <c r="Q1362" s="16">
        <v>1800</v>
      </c>
      <c r="R1362" s="28">
        <f t="shared" si="185"/>
        <v>5400</v>
      </c>
      <c r="S1362" s="28">
        <f t="shared" si="181"/>
        <v>5778</v>
      </c>
      <c r="T1362" s="28">
        <f t="shared" si="186"/>
        <v>6182.46</v>
      </c>
      <c r="U1362" s="32" t="s">
        <v>159</v>
      </c>
      <c r="V1362" s="38" t="s">
        <v>948</v>
      </c>
      <c r="W1362" s="210" t="s">
        <v>101</v>
      </c>
      <c r="X1362" s="32">
        <v>0</v>
      </c>
    </row>
    <row r="1363" spans="1:24" s="211" customFormat="1" ht="36">
      <c r="A1363" s="26">
        <v>1399</v>
      </c>
      <c r="B1363" s="54" t="s">
        <v>321</v>
      </c>
      <c r="C1363" s="25">
        <v>256</v>
      </c>
      <c r="D1363" s="25" t="s">
        <v>35</v>
      </c>
      <c r="E1363" s="206" t="s">
        <v>35</v>
      </c>
      <c r="F1363" s="32" t="s">
        <v>212</v>
      </c>
      <c r="G1363" s="32" t="s">
        <v>218</v>
      </c>
      <c r="H1363" s="16" t="s">
        <v>183</v>
      </c>
      <c r="I1363" s="207" t="s">
        <v>2116</v>
      </c>
      <c r="J1363" s="207" t="s">
        <v>2116</v>
      </c>
      <c r="K1363" s="207" t="s">
        <v>2116</v>
      </c>
      <c r="L1363" s="207" t="s">
        <v>2116</v>
      </c>
      <c r="M1363" s="32" t="s">
        <v>333</v>
      </c>
      <c r="N1363" s="208" t="s">
        <v>235</v>
      </c>
      <c r="O1363" s="209" t="s">
        <v>145</v>
      </c>
      <c r="P1363" s="209">
        <v>2</v>
      </c>
      <c r="Q1363" s="16">
        <v>720</v>
      </c>
      <c r="R1363" s="28">
        <f t="shared" si="185"/>
        <v>1440</v>
      </c>
      <c r="S1363" s="28">
        <f t="shared" si="181"/>
        <v>1540.8000000000002</v>
      </c>
      <c r="T1363" s="28">
        <f t="shared" si="186"/>
        <v>1648.6560000000004</v>
      </c>
      <c r="U1363" s="32" t="s">
        <v>159</v>
      </c>
      <c r="V1363" s="38" t="s">
        <v>948</v>
      </c>
      <c r="W1363" s="210" t="s">
        <v>101</v>
      </c>
      <c r="X1363" s="32">
        <v>0</v>
      </c>
    </row>
    <row r="1364" spans="1:24" s="211" customFormat="1" ht="36">
      <c r="A1364" s="26">
        <v>1399</v>
      </c>
      <c r="B1364" s="54" t="s">
        <v>321</v>
      </c>
      <c r="C1364" s="25">
        <v>256</v>
      </c>
      <c r="D1364" s="25" t="s">
        <v>35</v>
      </c>
      <c r="E1364" s="206" t="s">
        <v>35</v>
      </c>
      <c r="F1364" s="32" t="s">
        <v>212</v>
      </c>
      <c r="G1364" s="32" t="s">
        <v>218</v>
      </c>
      <c r="H1364" s="16" t="s">
        <v>183</v>
      </c>
      <c r="I1364" s="207" t="s">
        <v>2117</v>
      </c>
      <c r="J1364" s="207" t="s">
        <v>2117</v>
      </c>
      <c r="K1364" s="207" t="s">
        <v>2117</v>
      </c>
      <c r="L1364" s="207" t="s">
        <v>2117</v>
      </c>
      <c r="M1364" s="32" t="s">
        <v>333</v>
      </c>
      <c r="N1364" s="208" t="s">
        <v>235</v>
      </c>
      <c r="O1364" s="209" t="s">
        <v>146</v>
      </c>
      <c r="P1364" s="209">
        <v>1</v>
      </c>
      <c r="Q1364" s="16">
        <v>49949</v>
      </c>
      <c r="R1364" s="28">
        <f t="shared" si="185"/>
        <v>49949</v>
      </c>
      <c r="S1364" s="28">
        <f t="shared" si="181"/>
        <v>53445.43</v>
      </c>
      <c r="T1364" s="28">
        <f t="shared" si="186"/>
        <v>57186.610100000005</v>
      </c>
      <c r="U1364" s="32" t="s">
        <v>159</v>
      </c>
      <c r="V1364" s="38" t="s">
        <v>948</v>
      </c>
      <c r="W1364" s="210" t="s">
        <v>101</v>
      </c>
      <c r="X1364" s="32">
        <v>0</v>
      </c>
    </row>
    <row r="1365" spans="1:24" s="211" customFormat="1" ht="36">
      <c r="A1365" s="26">
        <v>1399</v>
      </c>
      <c r="B1365" s="54" t="s">
        <v>321</v>
      </c>
      <c r="C1365" s="25">
        <v>256</v>
      </c>
      <c r="D1365" s="25" t="s">
        <v>35</v>
      </c>
      <c r="E1365" s="206" t="s">
        <v>35</v>
      </c>
      <c r="F1365" s="32" t="s">
        <v>212</v>
      </c>
      <c r="G1365" s="32" t="s">
        <v>218</v>
      </c>
      <c r="H1365" s="16" t="s">
        <v>318</v>
      </c>
      <c r="I1365" s="207" t="s">
        <v>2130</v>
      </c>
      <c r="J1365" s="207" t="s">
        <v>2130</v>
      </c>
      <c r="K1365" s="207" t="s">
        <v>2132</v>
      </c>
      <c r="L1365" s="207" t="s">
        <v>2131</v>
      </c>
      <c r="M1365" s="32" t="s">
        <v>326</v>
      </c>
      <c r="N1365" s="208" t="s">
        <v>235</v>
      </c>
      <c r="O1365" s="209" t="s">
        <v>162</v>
      </c>
      <c r="P1365" s="16">
        <v>598.95000000000005</v>
      </c>
      <c r="Q1365" s="16">
        <v>210</v>
      </c>
      <c r="R1365" s="28">
        <f t="shared" si="185"/>
        <v>125779.50000000001</v>
      </c>
      <c r="S1365" s="28">
        <f t="shared" si="181"/>
        <v>134584.06500000003</v>
      </c>
      <c r="T1365" s="28">
        <f t="shared" ref="T1365" si="187">S1365*1.07</f>
        <v>144004.94955000005</v>
      </c>
      <c r="U1365" s="32" t="s">
        <v>159</v>
      </c>
      <c r="V1365" s="38" t="s">
        <v>948</v>
      </c>
      <c r="W1365" s="210" t="s">
        <v>101</v>
      </c>
      <c r="X1365" s="32">
        <v>0</v>
      </c>
    </row>
    <row r="1366" spans="1:24" ht="15.75">
      <c r="A1366" s="26"/>
      <c r="B1366" s="54"/>
      <c r="C1366" s="25"/>
      <c r="D1366" s="25"/>
      <c r="E1366" s="103"/>
      <c r="F1366" s="32"/>
      <c r="G1366" s="32"/>
      <c r="H1366" s="77"/>
      <c r="I1366" s="47"/>
      <c r="J1366" s="47"/>
      <c r="K1366" s="47"/>
      <c r="L1366" s="47"/>
      <c r="M1366" s="32"/>
      <c r="N1366" s="91"/>
      <c r="O1366" s="32"/>
      <c r="P1366" s="186"/>
      <c r="Q1366" s="199"/>
      <c r="R1366" s="28">
        <f>5350.21+8984.25</f>
        <v>14334.46</v>
      </c>
      <c r="S1366" s="28"/>
      <c r="T1366" s="28"/>
      <c r="U1366" s="32"/>
      <c r="V1366" s="32"/>
      <c r="W1366" s="95"/>
      <c r="X1366" s="33"/>
    </row>
    <row r="1367" spans="1:24" ht="15.75">
      <c r="A1367" s="26"/>
      <c r="B1367" s="54"/>
      <c r="C1367" s="25"/>
      <c r="D1367" s="25"/>
      <c r="E1367" s="103"/>
      <c r="F1367" s="32"/>
      <c r="G1367" s="32"/>
      <c r="H1367" s="77"/>
      <c r="I1367" s="47"/>
      <c r="J1367" s="47"/>
      <c r="K1367" s="47"/>
      <c r="L1367" s="47"/>
      <c r="M1367" s="32"/>
      <c r="N1367" s="91"/>
      <c r="O1367" s="32"/>
      <c r="P1367" s="186"/>
      <c r="Q1367" s="199"/>
      <c r="R1367" s="28">
        <f>SUM(R1360:R1366)</f>
        <v>277352.96000000002</v>
      </c>
      <c r="S1367" s="28"/>
      <c r="T1367" s="28"/>
      <c r="U1367" s="32"/>
      <c r="V1367" s="32"/>
      <c r="W1367" s="95"/>
      <c r="X1367" s="33"/>
    </row>
    <row r="1368" spans="1:24" s="173" customFormat="1">
      <c r="A1368" s="26">
        <v>1402</v>
      </c>
      <c r="B1368" s="54"/>
      <c r="C1368" s="32"/>
      <c r="D1368" s="32"/>
      <c r="E1368" s="32"/>
      <c r="F1368" s="32"/>
      <c r="G1368" s="32"/>
      <c r="H1368" s="32"/>
      <c r="I1368" s="32"/>
      <c r="J1368" s="32"/>
      <c r="K1368" s="47"/>
      <c r="L1368" s="32"/>
      <c r="M1368" s="32"/>
      <c r="N1368" s="32"/>
      <c r="O1368" s="32"/>
      <c r="P1368" s="200"/>
      <c r="Q1368" s="200" t="s">
        <v>922</v>
      </c>
      <c r="R1368" s="28">
        <f ca="1">R1290+R1280+R1259+R1249+R1224+R1168+R1166+R1131+R1103+R1098+R1095+R1087+R1078+R1075+R1071+R1069+R1016+R966+R955+R949+R1359+R1367-4674000</f>
        <v>10125030.000000002</v>
      </c>
      <c r="S1368" s="28"/>
      <c r="T1368" s="28"/>
      <c r="U1368" s="32"/>
      <c r="V1368" s="32"/>
      <c r="W1368" s="31"/>
      <c r="X1368" s="33"/>
    </row>
    <row r="1369" spans="1:24" ht="36">
      <c r="A1369" s="26">
        <v>1403</v>
      </c>
      <c r="B1369" s="54" t="s">
        <v>321</v>
      </c>
      <c r="C1369" s="25">
        <v>256</v>
      </c>
      <c r="D1369" s="25" t="s">
        <v>35</v>
      </c>
      <c r="E1369" s="103" t="s">
        <v>35</v>
      </c>
      <c r="F1369" s="32" t="s">
        <v>213</v>
      </c>
      <c r="G1369" s="32" t="s">
        <v>218</v>
      </c>
      <c r="H1369" s="30" t="s">
        <v>337</v>
      </c>
      <c r="I1369" s="27" t="s">
        <v>1686</v>
      </c>
      <c r="J1369" s="27" t="s">
        <v>914</v>
      </c>
      <c r="K1369" s="27" t="s">
        <v>1686</v>
      </c>
      <c r="L1369" s="27" t="s">
        <v>914</v>
      </c>
      <c r="M1369" s="38" t="s">
        <v>333</v>
      </c>
      <c r="N1369" s="91" t="s">
        <v>237</v>
      </c>
      <c r="O1369" s="38" t="s">
        <v>98</v>
      </c>
      <c r="P1369" s="49">
        <v>1</v>
      </c>
      <c r="Q1369" s="28">
        <v>750000</v>
      </c>
      <c r="R1369" s="28">
        <f>Q1369*P1369</f>
        <v>750000</v>
      </c>
      <c r="S1369" s="28">
        <f t="shared" ref="S1369:T1372" si="188">R1369*1.07</f>
        <v>802500</v>
      </c>
      <c r="T1369" s="28">
        <f t="shared" si="188"/>
        <v>858675</v>
      </c>
      <c r="U1369" s="32" t="s">
        <v>151</v>
      </c>
      <c r="V1369" s="32" t="s">
        <v>551</v>
      </c>
      <c r="W1369" s="95" t="s">
        <v>101</v>
      </c>
      <c r="X1369" s="33">
        <v>0</v>
      </c>
    </row>
    <row r="1370" spans="1:24" ht="36">
      <c r="A1370" s="26">
        <v>1404</v>
      </c>
      <c r="B1370" s="54" t="s">
        <v>321</v>
      </c>
      <c r="C1370" s="25">
        <v>256</v>
      </c>
      <c r="D1370" s="25" t="s">
        <v>35</v>
      </c>
      <c r="E1370" s="103" t="s">
        <v>35</v>
      </c>
      <c r="F1370" s="32" t="s">
        <v>213</v>
      </c>
      <c r="G1370" s="32" t="s">
        <v>218</v>
      </c>
      <c r="H1370" s="30" t="s">
        <v>338</v>
      </c>
      <c r="I1370" s="27" t="s">
        <v>1687</v>
      </c>
      <c r="J1370" s="27" t="s">
        <v>915</v>
      </c>
      <c r="K1370" s="27" t="s">
        <v>1687</v>
      </c>
      <c r="L1370" s="27" t="s">
        <v>915</v>
      </c>
      <c r="M1370" s="38" t="s">
        <v>333</v>
      </c>
      <c r="N1370" s="91" t="s">
        <v>237</v>
      </c>
      <c r="O1370" s="38" t="s">
        <v>98</v>
      </c>
      <c r="P1370" s="49">
        <v>1</v>
      </c>
      <c r="Q1370" s="28">
        <v>750000</v>
      </c>
      <c r="R1370" s="28">
        <f t="shared" ref="R1370:R1375" si="189">Q1370*P1370</f>
        <v>750000</v>
      </c>
      <c r="S1370" s="28">
        <f t="shared" si="188"/>
        <v>802500</v>
      </c>
      <c r="T1370" s="28">
        <f t="shared" si="188"/>
        <v>858675</v>
      </c>
      <c r="U1370" s="32" t="s">
        <v>151</v>
      </c>
      <c r="V1370" s="32" t="s">
        <v>551</v>
      </c>
      <c r="W1370" s="95" t="s">
        <v>101</v>
      </c>
      <c r="X1370" s="33">
        <v>0</v>
      </c>
    </row>
    <row r="1371" spans="1:24" ht="36">
      <c r="A1371" s="26">
        <v>1405</v>
      </c>
      <c r="B1371" s="54" t="s">
        <v>321</v>
      </c>
      <c r="C1371" s="25">
        <v>256</v>
      </c>
      <c r="D1371" s="25" t="s">
        <v>35</v>
      </c>
      <c r="E1371" s="103" t="s">
        <v>35</v>
      </c>
      <c r="F1371" s="32" t="s">
        <v>213</v>
      </c>
      <c r="G1371" s="32" t="s">
        <v>218</v>
      </c>
      <c r="H1371" s="30" t="s">
        <v>336</v>
      </c>
      <c r="I1371" s="27" t="s">
        <v>916</v>
      </c>
      <c r="J1371" s="27" t="s">
        <v>916</v>
      </c>
      <c r="K1371" s="27" t="s">
        <v>916</v>
      </c>
      <c r="L1371" s="27" t="s">
        <v>916</v>
      </c>
      <c r="M1371" s="38" t="s">
        <v>333</v>
      </c>
      <c r="N1371" s="91" t="s">
        <v>237</v>
      </c>
      <c r="O1371" s="38" t="s">
        <v>98</v>
      </c>
      <c r="P1371" s="49">
        <v>1</v>
      </c>
      <c r="Q1371" s="28">
        <v>2162256</v>
      </c>
      <c r="R1371" s="28">
        <f t="shared" si="189"/>
        <v>2162256</v>
      </c>
      <c r="S1371" s="28">
        <f t="shared" si="188"/>
        <v>2313613.92</v>
      </c>
      <c r="T1371" s="28">
        <f t="shared" si="188"/>
        <v>2475566.8944000001</v>
      </c>
      <c r="U1371" s="32" t="s">
        <v>151</v>
      </c>
      <c r="V1371" s="32" t="s">
        <v>551</v>
      </c>
      <c r="W1371" s="95" t="s">
        <v>101</v>
      </c>
      <c r="X1371" s="33">
        <v>0</v>
      </c>
    </row>
    <row r="1372" spans="1:24" ht="36">
      <c r="A1372" s="26">
        <v>1406</v>
      </c>
      <c r="B1372" s="54" t="s">
        <v>321</v>
      </c>
      <c r="C1372" s="25">
        <v>256</v>
      </c>
      <c r="D1372" s="25" t="s">
        <v>35</v>
      </c>
      <c r="E1372" s="103" t="s">
        <v>35</v>
      </c>
      <c r="F1372" s="32" t="s">
        <v>213</v>
      </c>
      <c r="G1372" s="32" t="s">
        <v>218</v>
      </c>
      <c r="H1372" s="30" t="s">
        <v>336</v>
      </c>
      <c r="I1372" s="27" t="s">
        <v>1688</v>
      </c>
      <c r="J1372" s="27" t="s">
        <v>917</v>
      </c>
      <c r="K1372" s="27" t="s">
        <v>1688</v>
      </c>
      <c r="L1372" s="27" t="s">
        <v>917</v>
      </c>
      <c r="M1372" s="38" t="s">
        <v>333</v>
      </c>
      <c r="N1372" s="91" t="s">
        <v>237</v>
      </c>
      <c r="O1372" s="38" t="s">
        <v>98</v>
      </c>
      <c r="P1372" s="49">
        <v>1</v>
      </c>
      <c r="Q1372" s="28">
        <f>5686002</f>
        <v>5686002</v>
      </c>
      <c r="R1372" s="28">
        <f t="shared" si="189"/>
        <v>5686002</v>
      </c>
      <c r="S1372" s="28">
        <f t="shared" si="188"/>
        <v>6084022.1400000006</v>
      </c>
      <c r="T1372" s="28">
        <f t="shared" si="188"/>
        <v>6509903.6898000007</v>
      </c>
      <c r="U1372" s="32" t="s">
        <v>151</v>
      </c>
      <c r="V1372" s="32" t="s">
        <v>551</v>
      </c>
      <c r="W1372" s="95" t="s">
        <v>101</v>
      </c>
      <c r="X1372" s="33">
        <v>0</v>
      </c>
    </row>
    <row r="1373" spans="1:24" ht="15.75">
      <c r="A1373" s="26">
        <v>1407</v>
      </c>
      <c r="B1373" s="54"/>
      <c r="C1373" s="32"/>
      <c r="D1373" s="32"/>
      <c r="E1373" s="32"/>
      <c r="F1373" s="32"/>
      <c r="G1373" s="32"/>
      <c r="H1373" s="30"/>
      <c r="I1373" s="27"/>
      <c r="J1373" s="27"/>
      <c r="K1373" s="27"/>
      <c r="L1373" s="27"/>
      <c r="M1373" s="38"/>
      <c r="N1373" s="32"/>
      <c r="O1373" s="38"/>
      <c r="P1373" s="49"/>
      <c r="Q1373" s="28"/>
      <c r="R1373" s="169">
        <f>SUM(R1369:R1372)-366000+687742-91000</f>
        <v>9579000</v>
      </c>
      <c r="S1373" s="28"/>
      <c r="T1373" s="28"/>
      <c r="U1373" s="32"/>
      <c r="V1373" s="32"/>
      <c r="W1373" s="95" t="s">
        <v>101</v>
      </c>
      <c r="X1373" s="33"/>
    </row>
    <row r="1374" spans="1:24" ht="48">
      <c r="A1374" s="26">
        <v>1408</v>
      </c>
      <c r="B1374" s="54" t="e">
        <f>B1241</f>
        <v>#REF!</v>
      </c>
      <c r="C1374" s="25">
        <v>256</v>
      </c>
      <c r="D1374" s="25" t="s">
        <v>35</v>
      </c>
      <c r="E1374" s="103" t="s">
        <v>35</v>
      </c>
      <c r="F1374" s="32" t="s">
        <v>214</v>
      </c>
      <c r="G1374" s="32" t="s">
        <v>218</v>
      </c>
      <c r="H1374" s="30" t="s">
        <v>121</v>
      </c>
      <c r="I1374" s="27" t="s">
        <v>918</v>
      </c>
      <c r="J1374" s="27" t="s">
        <v>919</v>
      </c>
      <c r="K1374" s="27" t="s">
        <v>918</v>
      </c>
      <c r="L1374" s="27" t="s">
        <v>2012</v>
      </c>
      <c r="M1374" s="38" t="s">
        <v>333</v>
      </c>
      <c r="N1374" s="91" t="s">
        <v>237</v>
      </c>
      <c r="O1374" s="38" t="s">
        <v>98</v>
      </c>
      <c r="P1374" s="28">
        <v>1</v>
      </c>
      <c r="Q1374" s="28">
        <f>444000+15000+15800</f>
        <v>474800</v>
      </c>
      <c r="R1374" s="28">
        <f>Q1374*P1374</f>
        <v>474800</v>
      </c>
      <c r="S1374" s="28">
        <f t="shared" ref="S1374:S1381" si="190">R1374*1.07</f>
        <v>508036.00000000006</v>
      </c>
      <c r="T1374" s="28">
        <f t="shared" ref="T1374:T1380" si="191">S1374*1.07</f>
        <v>543598.52000000014</v>
      </c>
      <c r="U1374" s="32" t="s">
        <v>151</v>
      </c>
      <c r="V1374" s="32" t="s">
        <v>551</v>
      </c>
      <c r="W1374" s="95" t="s">
        <v>101</v>
      </c>
      <c r="X1374" s="33">
        <v>0</v>
      </c>
    </row>
    <row r="1375" spans="1:24" ht="36">
      <c r="A1375" s="26">
        <v>1409</v>
      </c>
      <c r="B1375" s="54" t="str">
        <f>B1244</f>
        <v>01 Закупки, не превышающие финансовый год</v>
      </c>
      <c r="C1375" s="25">
        <v>256</v>
      </c>
      <c r="D1375" s="25" t="s">
        <v>35</v>
      </c>
      <c r="E1375" s="103" t="s">
        <v>35</v>
      </c>
      <c r="F1375" s="32" t="s">
        <v>214</v>
      </c>
      <c r="G1375" s="32" t="s">
        <v>218</v>
      </c>
      <c r="H1375" s="30" t="s">
        <v>105</v>
      </c>
      <c r="I1375" s="27" t="s">
        <v>921</v>
      </c>
      <c r="J1375" s="27" t="s">
        <v>380</v>
      </c>
      <c r="K1375" s="27" t="s">
        <v>920</v>
      </c>
      <c r="L1375" s="27" t="s">
        <v>2011</v>
      </c>
      <c r="M1375" s="38" t="s">
        <v>333</v>
      </c>
      <c r="N1375" s="91" t="s">
        <v>237</v>
      </c>
      <c r="O1375" s="38" t="s">
        <v>98</v>
      </c>
      <c r="P1375" s="28">
        <v>1</v>
      </c>
      <c r="Q1375" s="28">
        <v>8200</v>
      </c>
      <c r="R1375" s="28">
        <f t="shared" si="189"/>
        <v>8200</v>
      </c>
      <c r="S1375" s="28">
        <f t="shared" si="190"/>
        <v>8774</v>
      </c>
      <c r="T1375" s="28">
        <f t="shared" si="191"/>
        <v>9388.18</v>
      </c>
      <c r="U1375" s="32" t="s">
        <v>151</v>
      </c>
      <c r="V1375" s="32" t="s">
        <v>551</v>
      </c>
      <c r="W1375" s="95" t="s">
        <v>101</v>
      </c>
      <c r="X1375" s="33">
        <v>0</v>
      </c>
    </row>
    <row r="1376" spans="1:24">
      <c r="A1376" s="26">
        <v>1411</v>
      </c>
      <c r="B1376" s="54"/>
      <c r="C1376" s="32"/>
      <c r="D1376" s="32"/>
      <c r="E1376" s="32"/>
      <c r="F1376" s="32"/>
      <c r="G1376" s="32"/>
      <c r="H1376" s="67"/>
      <c r="I1376" s="27"/>
      <c r="J1376" s="32"/>
      <c r="K1376" s="32"/>
      <c r="L1376" s="32"/>
      <c r="M1376" s="38"/>
      <c r="N1376" s="32"/>
      <c r="O1376" s="38"/>
      <c r="P1376" s="28"/>
      <c r="Q1376" s="28"/>
      <c r="R1376" s="28">
        <f>SUM(R1374:R1375)</f>
        <v>483000</v>
      </c>
      <c r="S1376" s="28">
        <f t="shared" si="190"/>
        <v>516810.00000000006</v>
      </c>
      <c r="T1376" s="28">
        <f t="shared" si="191"/>
        <v>552986.70000000007</v>
      </c>
      <c r="U1376" s="32"/>
      <c r="V1376" s="32"/>
      <c r="W1376" s="31"/>
      <c r="X1376" s="33"/>
    </row>
    <row r="1377" spans="1:24" ht="38.25">
      <c r="A1377" s="26">
        <v>1412</v>
      </c>
      <c r="B1377" s="54" t="s">
        <v>322</v>
      </c>
      <c r="C1377" s="89" t="s">
        <v>941</v>
      </c>
      <c r="D1377" s="89" t="s">
        <v>35</v>
      </c>
      <c r="E1377" s="103" t="s">
        <v>35</v>
      </c>
      <c r="F1377" s="90" t="s">
        <v>215</v>
      </c>
      <c r="G1377" s="32" t="s">
        <v>218</v>
      </c>
      <c r="H1377" s="14" t="s">
        <v>122</v>
      </c>
      <c r="I1377" s="92" t="s">
        <v>1205</v>
      </c>
      <c r="J1377" s="92" t="s">
        <v>951</v>
      </c>
      <c r="K1377" s="93" t="s">
        <v>1296</v>
      </c>
      <c r="L1377" s="93" t="s">
        <v>952</v>
      </c>
      <c r="M1377" s="92" t="s">
        <v>335</v>
      </c>
      <c r="N1377" s="91" t="s">
        <v>237</v>
      </c>
      <c r="O1377" s="91" t="s">
        <v>98</v>
      </c>
      <c r="P1377" s="94">
        <v>1</v>
      </c>
      <c r="Q1377" s="94">
        <v>2500</v>
      </c>
      <c r="R1377" s="57">
        <f>P1377*Q1377</f>
        <v>2500</v>
      </c>
      <c r="S1377" s="57">
        <f t="shared" si="190"/>
        <v>2675</v>
      </c>
      <c r="T1377" s="57">
        <f t="shared" si="191"/>
        <v>2862.25</v>
      </c>
      <c r="U1377" s="32" t="s">
        <v>151</v>
      </c>
      <c r="V1377" s="91" t="s">
        <v>1173</v>
      </c>
      <c r="W1377" s="95" t="s">
        <v>101</v>
      </c>
      <c r="X1377" s="91">
        <v>0</v>
      </c>
    </row>
    <row r="1378" spans="1:24" ht="39">
      <c r="A1378" s="26">
        <v>1413</v>
      </c>
      <c r="B1378" s="54" t="s">
        <v>322</v>
      </c>
      <c r="C1378" s="89" t="s">
        <v>941</v>
      </c>
      <c r="D1378" s="89" t="s">
        <v>35</v>
      </c>
      <c r="E1378" s="103" t="s">
        <v>35</v>
      </c>
      <c r="F1378" s="90" t="s">
        <v>215</v>
      </c>
      <c r="G1378" s="32" t="s">
        <v>218</v>
      </c>
      <c r="H1378" s="83" t="s">
        <v>396</v>
      </c>
      <c r="I1378" s="96" t="s">
        <v>1206</v>
      </c>
      <c r="J1378" s="96" t="s">
        <v>977</v>
      </c>
      <c r="K1378" s="96" t="s">
        <v>1206</v>
      </c>
      <c r="L1378" s="96" t="s">
        <v>977</v>
      </c>
      <c r="M1378" s="92" t="s">
        <v>335</v>
      </c>
      <c r="N1378" s="91" t="s">
        <v>237</v>
      </c>
      <c r="O1378" s="91" t="s">
        <v>98</v>
      </c>
      <c r="P1378" s="97">
        <v>1</v>
      </c>
      <c r="Q1378" s="97">
        <v>29640</v>
      </c>
      <c r="R1378" s="57">
        <f>P1378*Q1378</f>
        <v>29640</v>
      </c>
      <c r="S1378" s="57">
        <f t="shared" si="190"/>
        <v>31714.800000000003</v>
      </c>
      <c r="T1378" s="57">
        <f t="shared" si="191"/>
        <v>33934.836000000003</v>
      </c>
      <c r="U1378" s="32" t="s">
        <v>151</v>
      </c>
      <c r="V1378" s="91" t="s">
        <v>1173</v>
      </c>
      <c r="W1378" s="95" t="s">
        <v>101</v>
      </c>
      <c r="X1378" s="91">
        <v>0</v>
      </c>
    </row>
    <row r="1379" spans="1:24" ht="90">
      <c r="A1379" s="26">
        <v>1414</v>
      </c>
      <c r="B1379" s="54" t="s">
        <v>322</v>
      </c>
      <c r="C1379" s="89" t="s">
        <v>941</v>
      </c>
      <c r="D1379" s="89" t="s">
        <v>35</v>
      </c>
      <c r="E1379" s="103" t="s">
        <v>35</v>
      </c>
      <c r="F1379" s="90" t="s">
        <v>215</v>
      </c>
      <c r="G1379" s="32" t="s">
        <v>218</v>
      </c>
      <c r="H1379" s="83" t="s">
        <v>411</v>
      </c>
      <c r="I1379" s="60" t="s">
        <v>1207</v>
      </c>
      <c r="J1379" s="60" t="s">
        <v>978</v>
      </c>
      <c r="K1379" s="93" t="s">
        <v>1297</v>
      </c>
      <c r="L1379" s="93" t="s">
        <v>979</v>
      </c>
      <c r="M1379" s="92" t="s">
        <v>335</v>
      </c>
      <c r="N1379" s="91" t="s">
        <v>237</v>
      </c>
      <c r="O1379" s="91" t="s">
        <v>98</v>
      </c>
      <c r="P1379" s="98">
        <v>1</v>
      </c>
      <c r="Q1379" s="98">
        <v>15652</v>
      </c>
      <c r="R1379" s="57">
        <f>P1379*Q1379</f>
        <v>15652</v>
      </c>
      <c r="S1379" s="57">
        <f t="shared" si="190"/>
        <v>16747.64</v>
      </c>
      <c r="T1379" s="57">
        <f t="shared" si="191"/>
        <v>17919.9748</v>
      </c>
      <c r="U1379" s="32" t="s">
        <v>151</v>
      </c>
      <c r="V1379" s="91" t="s">
        <v>1173</v>
      </c>
      <c r="W1379" s="95" t="s">
        <v>101</v>
      </c>
      <c r="X1379" s="91">
        <v>0</v>
      </c>
    </row>
    <row r="1380" spans="1:24" ht="64.5">
      <c r="A1380" s="26">
        <v>1415</v>
      </c>
      <c r="B1380" s="54" t="s">
        <v>322</v>
      </c>
      <c r="C1380" s="89" t="s">
        <v>941</v>
      </c>
      <c r="D1380" s="89" t="s">
        <v>35</v>
      </c>
      <c r="E1380" s="103" t="s">
        <v>35</v>
      </c>
      <c r="F1380" s="90" t="s">
        <v>215</v>
      </c>
      <c r="G1380" s="32" t="s">
        <v>218</v>
      </c>
      <c r="H1380" s="83" t="s">
        <v>399</v>
      </c>
      <c r="I1380" s="60" t="s">
        <v>1208</v>
      </c>
      <c r="J1380" s="60" t="s">
        <v>980</v>
      </c>
      <c r="K1380" s="60" t="s">
        <v>1298</v>
      </c>
      <c r="L1380" s="93" t="s">
        <v>981</v>
      </c>
      <c r="M1380" s="92" t="s">
        <v>335</v>
      </c>
      <c r="N1380" s="91" t="s">
        <v>237</v>
      </c>
      <c r="O1380" s="91" t="s">
        <v>98</v>
      </c>
      <c r="P1380" s="99">
        <v>1</v>
      </c>
      <c r="Q1380" s="99">
        <v>1666.07</v>
      </c>
      <c r="R1380" s="57">
        <f>P1380*Q1380</f>
        <v>1666.07</v>
      </c>
      <c r="S1380" s="57">
        <f t="shared" si="190"/>
        <v>1782.6949</v>
      </c>
      <c r="T1380" s="57">
        <f t="shared" si="191"/>
        <v>1907.4835430000001</v>
      </c>
      <c r="U1380" s="32" t="s">
        <v>151</v>
      </c>
      <c r="V1380" s="91" t="s">
        <v>1173</v>
      </c>
      <c r="W1380" s="95" t="s">
        <v>101</v>
      </c>
      <c r="X1380" s="91">
        <v>0</v>
      </c>
    </row>
    <row r="1381" spans="1:24" ht="51.75">
      <c r="A1381" s="26">
        <v>1416</v>
      </c>
      <c r="B1381" s="54" t="s">
        <v>322</v>
      </c>
      <c r="C1381" s="89" t="s">
        <v>941</v>
      </c>
      <c r="D1381" s="89" t="s">
        <v>35</v>
      </c>
      <c r="E1381" s="103" t="s">
        <v>35</v>
      </c>
      <c r="F1381" s="90" t="s">
        <v>215</v>
      </c>
      <c r="G1381" s="32" t="s">
        <v>218</v>
      </c>
      <c r="H1381" s="83" t="s">
        <v>399</v>
      </c>
      <c r="I1381" s="60" t="s">
        <v>1209</v>
      </c>
      <c r="J1381" s="60" t="s">
        <v>1174</v>
      </c>
      <c r="K1381" s="60" t="s">
        <v>1299</v>
      </c>
      <c r="L1381" s="93" t="s">
        <v>1175</v>
      </c>
      <c r="M1381" s="92" t="s">
        <v>335</v>
      </c>
      <c r="N1381" s="91" t="s">
        <v>237</v>
      </c>
      <c r="O1381" s="91" t="s">
        <v>98</v>
      </c>
      <c r="P1381" s="99">
        <v>1</v>
      </c>
      <c r="Q1381" s="99">
        <v>7500</v>
      </c>
      <c r="R1381" s="57">
        <f>P1381*Q1381</f>
        <v>7500</v>
      </c>
      <c r="S1381" s="57">
        <f t="shared" si="190"/>
        <v>8025.0000000000009</v>
      </c>
      <c r="T1381" s="57">
        <f>S1381*1.07</f>
        <v>8586.7500000000018</v>
      </c>
      <c r="U1381" s="32" t="s">
        <v>151</v>
      </c>
      <c r="V1381" s="91" t="s">
        <v>1173</v>
      </c>
      <c r="W1381" s="95" t="s">
        <v>101</v>
      </c>
      <c r="X1381" s="91">
        <v>0</v>
      </c>
    </row>
    <row r="1382" spans="1:24">
      <c r="A1382" s="26">
        <v>1417</v>
      </c>
      <c r="B1382" s="54"/>
      <c r="C1382" s="32"/>
      <c r="D1382" s="32"/>
      <c r="E1382" s="89"/>
      <c r="F1382" s="32"/>
      <c r="G1382" s="32"/>
      <c r="H1382" s="67"/>
      <c r="I1382" s="27"/>
      <c r="J1382" s="32"/>
      <c r="K1382" s="32"/>
      <c r="L1382" s="32"/>
      <c r="M1382" s="38"/>
      <c r="N1382" s="32"/>
      <c r="O1382" s="38"/>
      <c r="P1382" s="28"/>
      <c r="Q1382" s="28"/>
      <c r="R1382" s="28">
        <f>SUM(R1377:R1381)</f>
        <v>56958.07</v>
      </c>
      <c r="S1382" s="28"/>
      <c r="T1382" s="28"/>
      <c r="U1382" s="32"/>
      <c r="V1382" s="32"/>
      <c r="W1382" s="31"/>
      <c r="X1382" s="33"/>
    </row>
    <row r="1383" spans="1:24" ht="113.25" customHeight="1">
      <c r="A1383" s="26">
        <v>1418</v>
      </c>
      <c r="B1383" s="54" t="s">
        <v>321</v>
      </c>
      <c r="C1383" s="89" t="s">
        <v>941</v>
      </c>
      <c r="D1383" s="89" t="s">
        <v>35</v>
      </c>
      <c r="E1383" s="89" t="s">
        <v>35</v>
      </c>
      <c r="F1383" s="90" t="s">
        <v>215</v>
      </c>
      <c r="G1383" s="32" t="s">
        <v>218</v>
      </c>
      <c r="H1383" s="83" t="s">
        <v>399</v>
      </c>
      <c r="I1383" s="58" t="s">
        <v>1210</v>
      </c>
      <c r="J1383" s="58" t="s">
        <v>942</v>
      </c>
      <c r="K1383" s="93" t="s">
        <v>1300</v>
      </c>
      <c r="L1383" s="93" t="s">
        <v>943</v>
      </c>
      <c r="M1383" s="58" t="s">
        <v>326</v>
      </c>
      <c r="N1383" s="91" t="s">
        <v>237</v>
      </c>
      <c r="O1383" s="91" t="s">
        <v>98</v>
      </c>
      <c r="P1383" s="94">
        <v>1</v>
      </c>
      <c r="Q1383" s="94">
        <v>87000</v>
      </c>
      <c r="R1383" s="57">
        <f>P1383*Q1383</f>
        <v>87000</v>
      </c>
      <c r="S1383" s="57">
        <f>R1383*1.07</f>
        <v>93090</v>
      </c>
      <c r="T1383" s="57">
        <f>S1383*1.07</f>
        <v>99606.3</v>
      </c>
      <c r="U1383" s="32" t="s">
        <v>152</v>
      </c>
      <c r="V1383" s="91" t="s">
        <v>558</v>
      </c>
      <c r="W1383" s="95" t="s">
        <v>101</v>
      </c>
      <c r="X1383" s="91">
        <v>0</v>
      </c>
    </row>
    <row r="1384" spans="1:24" ht="38.25">
      <c r="A1384" s="26">
        <v>1419</v>
      </c>
      <c r="B1384" s="54" t="s">
        <v>321</v>
      </c>
      <c r="C1384" s="89" t="s">
        <v>941</v>
      </c>
      <c r="D1384" s="89" t="s">
        <v>35</v>
      </c>
      <c r="E1384" s="89" t="s">
        <v>35</v>
      </c>
      <c r="F1384" s="90" t="s">
        <v>215</v>
      </c>
      <c r="G1384" s="32" t="s">
        <v>218</v>
      </c>
      <c r="H1384" s="14" t="s">
        <v>106</v>
      </c>
      <c r="I1384" s="92" t="s">
        <v>1211</v>
      </c>
      <c r="J1384" s="92" t="s">
        <v>944</v>
      </c>
      <c r="K1384" s="93" t="s">
        <v>1301</v>
      </c>
      <c r="L1384" s="93" t="s">
        <v>945</v>
      </c>
      <c r="M1384" s="92" t="s">
        <v>333</v>
      </c>
      <c r="N1384" s="91" t="s">
        <v>237</v>
      </c>
      <c r="O1384" s="91" t="s">
        <v>98</v>
      </c>
      <c r="P1384" s="94">
        <v>1</v>
      </c>
      <c r="Q1384" s="94">
        <v>253000</v>
      </c>
      <c r="R1384" s="57">
        <f t="shared" ref="R1384:R1432" si="192">P1384*Q1384</f>
        <v>253000</v>
      </c>
      <c r="S1384" s="57">
        <f t="shared" ref="S1384:S1415" si="193">R1384*1.07</f>
        <v>270710</v>
      </c>
      <c r="T1384" s="57">
        <f t="shared" ref="T1384:T1413" si="194">S1384*1.07</f>
        <v>289659.7</v>
      </c>
      <c r="U1384" s="32" t="s">
        <v>151</v>
      </c>
      <c r="V1384" s="91" t="s">
        <v>551</v>
      </c>
      <c r="W1384" s="95" t="s">
        <v>101</v>
      </c>
      <c r="X1384" s="91">
        <v>0</v>
      </c>
    </row>
    <row r="1385" spans="1:24" ht="51.75">
      <c r="A1385" s="26">
        <v>1420</v>
      </c>
      <c r="B1385" s="54" t="s">
        <v>321</v>
      </c>
      <c r="C1385" s="89" t="s">
        <v>941</v>
      </c>
      <c r="D1385" s="89" t="s">
        <v>35</v>
      </c>
      <c r="E1385" s="89" t="s">
        <v>35</v>
      </c>
      <c r="F1385" s="90" t="s">
        <v>215</v>
      </c>
      <c r="G1385" s="32" t="s">
        <v>218</v>
      </c>
      <c r="H1385" s="100" t="s">
        <v>402</v>
      </c>
      <c r="I1385" s="92" t="s">
        <v>1212</v>
      </c>
      <c r="J1385" s="92" t="s">
        <v>946</v>
      </c>
      <c r="K1385" s="92" t="s">
        <v>2102</v>
      </c>
      <c r="L1385" s="93" t="s">
        <v>2103</v>
      </c>
      <c r="M1385" s="92" t="s">
        <v>333</v>
      </c>
      <c r="N1385" s="91" t="s">
        <v>237</v>
      </c>
      <c r="O1385" s="91" t="s">
        <v>98</v>
      </c>
      <c r="P1385" s="94">
        <v>1</v>
      </c>
      <c r="Q1385" s="94">
        <v>117710</v>
      </c>
      <c r="R1385" s="57">
        <f t="shared" si="192"/>
        <v>117710</v>
      </c>
      <c r="S1385" s="57">
        <f t="shared" si="193"/>
        <v>125949.70000000001</v>
      </c>
      <c r="T1385" s="57">
        <f t="shared" si="194"/>
        <v>134766.17900000003</v>
      </c>
      <c r="U1385" s="32" t="s">
        <v>160</v>
      </c>
      <c r="V1385" s="91" t="s">
        <v>545</v>
      </c>
      <c r="W1385" s="95" t="s">
        <v>101</v>
      </c>
      <c r="X1385" s="91">
        <v>0</v>
      </c>
    </row>
    <row r="1386" spans="1:24" ht="51">
      <c r="A1386" s="26">
        <v>1421</v>
      </c>
      <c r="B1386" s="54" t="s">
        <v>321</v>
      </c>
      <c r="C1386" s="89" t="s">
        <v>941</v>
      </c>
      <c r="D1386" s="89" t="s">
        <v>35</v>
      </c>
      <c r="E1386" s="89" t="s">
        <v>35</v>
      </c>
      <c r="F1386" s="90" t="s">
        <v>215</v>
      </c>
      <c r="G1386" s="32" t="s">
        <v>218</v>
      </c>
      <c r="H1386" s="100" t="s">
        <v>402</v>
      </c>
      <c r="I1386" s="92" t="s">
        <v>1212</v>
      </c>
      <c r="J1386" s="92" t="s">
        <v>946</v>
      </c>
      <c r="K1386" s="92" t="s">
        <v>2105</v>
      </c>
      <c r="L1386" s="93" t="s">
        <v>2104</v>
      </c>
      <c r="M1386" s="92" t="s">
        <v>326</v>
      </c>
      <c r="N1386" s="91" t="s">
        <v>237</v>
      </c>
      <c r="O1386" s="91" t="s">
        <v>98</v>
      </c>
      <c r="P1386" s="94">
        <v>1</v>
      </c>
      <c r="Q1386" s="94">
        <v>149977</v>
      </c>
      <c r="R1386" s="57">
        <f>P1386*Q1386</f>
        <v>149977</v>
      </c>
      <c r="S1386" s="57">
        <f t="shared" si="193"/>
        <v>160475.39000000001</v>
      </c>
      <c r="T1386" s="57">
        <f t="shared" si="194"/>
        <v>171708.66730000003</v>
      </c>
      <c r="U1386" s="32" t="s">
        <v>160</v>
      </c>
      <c r="V1386" s="91" t="s">
        <v>545</v>
      </c>
      <c r="W1386" s="95" t="s">
        <v>101</v>
      </c>
      <c r="X1386" s="91">
        <v>0</v>
      </c>
    </row>
    <row r="1387" spans="1:24" ht="51.75">
      <c r="A1387" s="26">
        <v>1421</v>
      </c>
      <c r="B1387" s="54" t="s">
        <v>321</v>
      </c>
      <c r="C1387" s="89" t="s">
        <v>941</v>
      </c>
      <c r="D1387" s="89" t="s">
        <v>35</v>
      </c>
      <c r="E1387" s="89" t="s">
        <v>35</v>
      </c>
      <c r="F1387" s="90" t="s">
        <v>215</v>
      </c>
      <c r="G1387" s="32" t="s">
        <v>218</v>
      </c>
      <c r="H1387" s="100" t="s">
        <v>402</v>
      </c>
      <c r="I1387" s="92" t="s">
        <v>1212</v>
      </c>
      <c r="J1387" s="92" t="s">
        <v>946</v>
      </c>
      <c r="K1387" s="132" t="s">
        <v>2107</v>
      </c>
      <c r="L1387" s="92" t="s">
        <v>2106</v>
      </c>
      <c r="M1387" s="92" t="s">
        <v>333</v>
      </c>
      <c r="N1387" s="91" t="s">
        <v>237</v>
      </c>
      <c r="O1387" s="91" t="s">
        <v>98</v>
      </c>
      <c r="P1387" s="94">
        <v>1</v>
      </c>
      <c r="Q1387" s="94">
        <v>74500</v>
      </c>
      <c r="R1387" s="57">
        <f>P1387*Q1387</f>
        <v>74500</v>
      </c>
      <c r="S1387" s="57">
        <f t="shared" si="193"/>
        <v>79715</v>
      </c>
      <c r="T1387" s="57">
        <f t="shared" si="194"/>
        <v>85295.05</v>
      </c>
      <c r="U1387" s="32" t="s">
        <v>160</v>
      </c>
      <c r="V1387" s="91" t="s">
        <v>545</v>
      </c>
      <c r="W1387" s="95" t="s">
        <v>101</v>
      </c>
      <c r="X1387" s="91">
        <v>0</v>
      </c>
    </row>
    <row r="1388" spans="1:24" ht="64.5">
      <c r="A1388" s="26">
        <v>1422</v>
      </c>
      <c r="B1388" s="54" t="s">
        <v>321</v>
      </c>
      <c r="C1388" s="89" t="s">
        <v>941</v>
      </c>
      <c r="D1388" s="89" t="s">
        <v>35</v>
      </c>
      <c r="E1388" s="89" t="s">
        <v>35</v>
      </c>
      <c r="F1388" s="90" t="s">
        <v>215</v>
      </c>
      <c r="G1388" s="32" t="s">
        <v>218</v>
      </c>
      <c r="H1388" s="83" t="s">
        <v>411</v>
      </c>
      <c r="I1388" s="92" t="s">
        <v>1213</v>
      </c>
      <c r="J1388" s="92" t="s">
        <v>947</v>
      </c>
      <c r="K1388" s="93" t="s">
        <v>1302</v>
      </c>
      <c r="L1388" s="93" t="s">
        <v>2079</v>
      </c>
      <c r="M1388" s="92" t="s">
        <v>326</v>
      </c>
      <c r="N1388" s="91" t="s">
        <v>237</v>
      </c>
      <c r="O1388" s="91" t="s">
        <v>98</v>
      </c>
      <c r="P1388" s="94">
        <v>1</v>
      </c>
      <c r="Q1388" s="94">
        <v>22770</v>
      </c>
      <c r="R1388" s="57">
        <f t="shared" si="192"/>
        <v>22770</v>
      </c>
      <c r="S1388" s="57">
        <f t="shared" si="193"/>
        <v>24363.9</v>
      </c>
      <c r="T1388" s="57">
        <f t="shared" si="194"/>
        <v>26069.373000000003</v>
      </c>
      <c r="U1388" s="89" t="s">
        <v>549</v>
      </c>
      <c r="V1388" s="91" t="s">
        <v>546</v>
      </c>
      <c r="W1388" s="95" t="s">
        <v>101</v>
      </c>
      <c r="X1388" s="91">
        <v>0</v>
      </c>
    </row>
    <row r="1389" spans="1:24" ht="64.5">
      <c r="A1389" s="26">
        <v>1423</v>
      </c>
      <c r="B1389" s="54" t="s">
        <v>321</v>
      </c>
      <c r="C1389" s="89" t="s">
        <v>941</v>
      </c>
      <c r="D1389" s="89" t="s">
        <v>35</v>
      </c>
      <c r="E1389" s="89" t="s">
        <v>35</v>
      </c>
      <c r="F1389" s="90" t="s">
        <v>215</v>
      </c>
      <c r="G1389" s="32" t="s">
        <v>218</v>
      </c>
      <c r="H1389" s="83" t="s">
        <v>411</v>
      </c>
      <c r="I1389" s="92" t="s">
        <v>1213</v>
      </c>
      <c r="J1389" s="92" t="s">
        <v>947</v>
      </c>
      <c r="K1389" s="93" t="s">
        <v>1302</v>
      </c>
      <c r="L1389" s="93" t="s">
        <v>2080</v>
      </c>
      <c r="M1389" s="92" t="s">
        <v>326</v>
      </c>
      <c r="N1389" s="91" t="s">
        <v>237</v>
      </c>
      <c r="O1389" s="91" t="s">
        <v>98</v>
      </c>
      <c r="P1389" s="94">
        <v>1</v>
      </c>
      <c r="Q1389" s="94">
        <v>22770</v>
      </c>
      <c r="R1389" s="57">
        <f t="shared" si="192"/>
        <v>22770</v>
      </c>
      <c r="S1389" s="57">
        <f t="shared" si="193"/>
        <v>24363.9</v>
      </c>
      <c r="T1389" s="57">
        <f t="shared" si="194"/>
        <v>26069.373000000003</v>
      </c>
      <c r="U1389" s="32" t="s">
        <v>159</v>
      </c>
      <c r="V1389" s="91" t="s">
        <v>948</v>
      </c>
      <c r="W1389" s="95" t="s">
        <v>101</v>
      </c>
      <c r="X1389" s="91">
        <v>0</v>
      </c>
    </row>
    <row r="1390" spans="1:24" ht="115.5">
      <c r="A1390" s="26">
        <v>1424</v>
      </c>
      <c r="B1390" s="54" t="s">
        <v>321</v>
      </c>
      <c r="C1390" s="89" t="s">
        <v>941</v>
      </c>
      <c r="D1390" s="89" t="s">
        <v>35</v>
      </c>
      <c r="E1390" s="89" t="s">
        <v>35</v>
      </c>
      <c r="F1390" s="90" t="s">
        <v>215</v>
      </c>
      <c r="G1390" s="32" t="s">
        <v>218</v>
      </c>
      <c r="H1390" s="100" t="s">
        <v>402</v>
      </c>
      <c r="I1390" s="92" t="s">
        <v>1214</v>
      </c>
      <c r="J1390" s="92" t="s">
        <v>949</v>
      </c>
      <c r="K1390" s="93" t="s">
        <v>1303</v>
      </c>
      <c r="L1390" s="93" t="s">
        <v>950</v>
      </c>
      <c r="M1390" s="92" t="s">
        <v>326</v>
      </c>
      <c r="N1390" s="91" t="s">
        <v>237</v>
      </c>
      <c r="O1390" s="91" t="s">
        <v>98</v>
      </c>
      <c r="P1390" s="94">
        <v>1</v>
      </c>
      <c r="Q1390" s="94">
        <v>30084</v>
      </c>
      <c r="R1390" s="57">
        <f t="shared" si="192"/>
        <v>30084</v>
      </c>
      <c r="S1390" s="57">
        <f t="shared" si="193"/>
        <v>32189.88</v>
      </c>
      <c r="T1390" s="57">
        <f t="shared" si="194"/>
        <v>34443.171600000001</v>
      </c>
      <c r="U1390" s="89" t="s">
        <v>549</v>
      </c>
      <c r="V1390" s="91" t="s">
        <v>546</v>
      </c>
      <c r="W1390" s="95" t="s">
        <v>101</v>
      </c>
      <c r="X1390" s="91">
        <v>0</v>
      </c>
    </row>
    <row r="1391" spans="1:24" ht="38.25">
      <c r="A1391" s="26">
        <v>1425</v>
      </c>
      <c r="B1391" s="54" t="s">
        <v>321</v>
      </c>
      <c r="C1391" s="89" t="s">
        <v>941</v>
      </c>
      <c r="D1391" s="89" t="s">
        <v>35</v>
      </c>
      <c r="E1391" s="89" t="s">
        <v>35</v>
      </c>
      <c r="F1391" s="90" t="s">
        <v>215</v>
      </c>
      <c r="G1391" s="32" t="s">
        <v>218</v>
      </c>
      <c r="H1391" s="14" t="s">
        <v>122</v>
      </c>
      <c r="I1391" s="92" t="s">
        <v>1205</v>
      </c>
      <c r="J1391" s="92" t="s">
        <v>951</v>
      </c>
      <c r="K1391" s="93" t="s">
        <v>1304</v>
      </c>
      <c r="L1391" s="93" t="s">
        <v>952</v>
      </c>
      <c r="M1391" s="92" t="s">
        <v>333</v>
      </c>
      <c r="N1391" s="91" t="s">
        <v>237</v>
      </c>
      <c r="O1391" s="91" t="s">
        <v>98</v>
      </c>
      <c r="P1391" s="94">
        <v>1</v>
      </c>
      <c r="Q1391" s="94">
        <v>46200</v>
      </c>
      <c r="R1391" s="57">
        <f t="shared" si="192"/>
        <v>46200</v>
      </c>
      <c r="S1391" s="57">
        <f t="shared" si="193"/>
        <v>49434</v>
      </c>
      <c r="T1391" s="57">
        <f t="shared" si="194"/>
        <v>52894.380000000005</v>
      </c>
      <c r="U1391" s="89" t="s">
        <v>549</v>
      </c>
      <c r="V1391" s="91" t="s">
        <v>551</v>
      </c>
      <c r="W1391" s="95" t="s">
        <v>101</v>
      </c>
      <c r="X1391" s="91">
        <v>0</v>
      </c>
    </row>
    <row r="1392" spans="1:24" ht="51">
      <c r="A1392" s="26">
        <v>1426</v>
      </c>
      <c r="B1392" s="54" t="s">
        <v>321</v>
      </c>
      <c r="C1392" s="89" t="s">
        <v>941</v>
      </c>
      <c r="D1392" s="89" t="s">
        <v>35</v>
      </c>
      <c r="E1392" s="89" t="s">
        <v>35</v>
      </c>
      <c r="F1392" s="90" t="s">
        <v>215</v>
      </c>
      <c r="G1392" s="32" t="s">
        <v>218</v>
      </c>
      <c r="H1392" s="83" t="s">
        <v>390</v>
      </c>
      <c r="I1392" s="92" t="s">
        <v>1215</v>
      </c>
      <c r="J1392" s="92" t="s">
        <v>953</v>
      </c>
      <c r="K1392" s="92" t="s">
        <v>1215</v>
      </c>
      <c r="L1392" s="92" t="s">
        <v>953</v>
      </c>
      <c r="M1392" s="92" t="s">
        <v>326</v>
      </c>
      <c r="N1392" s="91" t="s">
        <v>237</v>
      </c>
      <c r="O1392" s="91" t="s">
        <v>98</v>
      </c>
      <c r="P1392" s="94">
        <v>1</v>
      </c>
      <c r="Q1392" s="94">
        <v>10000</v>
      </c>
      <c r="R1392" s="57">
        <f t="shared" si="192"/>
        <v>10000</v>
      </c>
      <c r="S1392" s="57">
        <f t="shared" si="193"/>
        <v>10700</v>
      </c>
      <c r="T1392" s="57">
        <f t="shared" si="194"/>
        <v>11449</v>
      </c>
      <c r="U1392" s="89" t="s">
        <v>549</v>
      </c>
      <c r="V1392" s="91" t="s">
        <v>546</v>
      </c>
      <c r="W1392" s="95" t="s">
        <v>101</v>
      </c>
      <c r="X1392" s="91">
        <v>0</v>
      </c>
    </row>
    <row r="1393" spans="1:24" ht="51">
      <c r="A1393" s="26">
        <v>1427</v>
      </c>
      <c r="B1393" s="54" t="s">
        <v>321</v>
      </c>
      <c r="C1393" s="89" t="s">
        <v>941</v>
      </c>
      <c r="D1393" s="89" t="s">
        <v>35</v>
      </c>
      <c r="E1393" s="89" t="s">
        <v>35</v>
      </c>
      <c r="F1393" s="90" t="s">
        <v>215</v>
      </c>
      <c r="G1393" s="32" t="s">
        <v>218</v>
      </c>
      <c r="H1393" s="77" t="s">
        <v>390</v>
      </c>
      <c r="I1393" s="92" t="s">
        <v>1216</v>
      </c>
      <c r="J1393" s="92" t="s">
        <v>954</v>
      </c>
      <c r="K1393" s="92" t="s">
        <v>1216</v>
      </c>
      <c r="L1393" s="92" t="s">
        <v>954</v>
      </c>
      <c r="M1393" s="92" t="s">
        <v>326</v>
      </c>
      <c r="N1393" s="91" t="s">
        <v>237</v>
      </c>
      <c r="O1393" s="91" t="s">
        <v>98</v>
      </c>
      <c r="P1393" s="94">
        <v>1</v>
      </c>
      <c r="Q1393" s="94">
        <v>2000</v>
      </c>
      <c r="R1393" s="57">
        <f t="shared" si="192"/>
        <v>2000</v>
      </c>
      <c r="S1393" s="57">
        <f t="shared" si="193"/>
        <v>2140</v>
      </c>
      <c r="T1393" s="57">
        <f t="shared" si="194"/>
        <v>2289.8000000000002</v>
      </c>
      <c r="U1393" s="89" t="s">
        <v>1986</v>
      </c>
      <c r="V1393" s="91" t="s">
        <v>569</v>
      </c>
      <c r="W1393" s="95" t="s">
        <v>101</v>
      </c>
      <c r="X1393" s="91">
        <v>0</v>
      </c>
    </row>
    <row r="1394" spans="1:24" ht="63.75">
      <c r="A1394" s="26">
        <v>1428</v>
      </c>
      <c r="B1394" s="54" t="s">
        <v>321</v>
      </c>
      <c r="C1394" s="89" t="s">
        <v>941</v>
      </c>
      <c r="D1394" s="89" t="s">
        <v>35</v>
      </c>
      <c r="E1394" s="89" t="s">
        <v>35</v>
      </c>
      <c r="F1394" s="90" t="s">
        <v>215</v>
      </c>
      <c r="G1394" s="32" t="s">
        <v>218</v>
      </c>
      <c r="H1394" s="14" t="s">
        <v>229</v>
      </c>
      <c r="I1394" s="92" t="s">
        <v>1217</v>
      </c>
      <c r="J1394" s="92" t="s">
        <v>955</v>
      </c>
      <c r="K1394" s="92" t="s">
        <v>1217</v>
      </c>
      <c r="L1394" s="92" t="s">
        <v>956</v>
      </c>
      <c r="M1394" s="92" t="s">
        <v>326</v>
      </c>
      <c r="N1394" s="91" t="s">
        <v>237</v>
      </c>
      <c r="O1394" s="91" t="s">
        <v>98</v>
      </c>
      <c r="P1394" s="94">
        <v>1</v>
      </c>
      <c r="Q1394" s="94">
        <v>15300</v>
      </c>
      <c r="R1394" s="57">
        <f t="shared" si="192"/>
        <v>15300</v>
      </c>
      <c r="S1394" s="57">
        <f t="shared" si="193"/>
        <v>16371.000000000002</v>
      </c>
      <c r="T1394" s="57">
        <f t="shared" si="194"/>
        <v>17516.97</v>
      </c>
      <c r="U1394" s="89" t="s">
        <v>156</v>
      </c>
      <c r="V1394" s="91" t="s">
        <v>533</v>
      </c>
      <c r="W1394" s="95" t="s">
        <v>101</v>
      </c>
      <c r="X1394" s="91">
        <v>0</v>
      </c>
    </row>
    <row r="1395" spans="1:24" ht="102">
      <c r="A1395" s="26">
        <v>1429</v>
      </c>
      <c r="B1395" s="54" t="s">
        <v>321</v>
      </c>
      <c r="C1395" s="89" t="s">
        <v>941</v>
      </c>
      <c r="D1395" s="89" t="s">
        <v>35</v>
      </c>
      <c r="E1395" s="89" t="s">
        <v>35</v>
      </c>
      <c r="F1395" s="90" t="s">
        <v>215</v>
      </c>
      <c r="G1395" s="32" t="s">
        <v>218</v>
      </c>
      <c r="H1395" s="14" t="s">
        <v>229</v>
      </c>
      <c r="I1395" s="92" t="s">
        <v>1218</v>
      </c>
      <c r="J1395" s="92" t="s">
        <v>1983</v>
      </c>
      <c r="K1395" s="92" t="s">
        <v>1219</v>
      </c>
      <c r="L1395" s="92" t="s">
        <v>1983</v>
      </c>
      <c r="M1395" s="92" t="s">
        <v>326</v>
      </c>
      <c r="N1395" s="91" t="s">
        <v>237</v>
      </c>
      <c r="O1395" s="91" t="s">
        <v>98</v>
      </c>
      <c r="P1395" s="94">
        <v>1</v>
      </c>
      <c r="Q1395" s="94">
        <v>27400</v>
      </c>
      <c r="R1395" s="57">
        <f t="shared" si="192"/>
        <v>27400</v>
      </c>
      <c r="S1395" s="57">
        <f t="shared" si="193"/>
        <v>29318</v>
      </c>
      <c r="T1395" s="57">
        <f t="shared" si="194"/>
        <v>31370.260000000002</v>
      </c>
      <c r="U1395" s="89" t="s">
        <v>156</v>
      </c>
      <c r="V1395" s="91" t="s">
        <v>533</v>
      </c>
      <c r="W1395" s="95" t="s">
        <v>101</v>
      </c>
      <c r="X1395" s="91">
        <v>0</v>
      </c>
    </row>
    <row r="1396" spans="1:24" ht="51">
      <c r="A1396" s="26">
        <v>1430</v>
      </c>
      <c r="B1396" s="54" t="s">
        <v>321</v>
      </c>
      <c r="C1396" s="89" t="s">
        <v>941</v>
      </c>
      <c r="D1396" s="89" t="s">
        <v>35</v>
      </c>
      <c r="E1396" s="89" t="s">
        <v>35</v>
      </c>
      <c r="F1396" s="90" t="s">
        <v>215</v>
      </c>
      <c r="G1396" s="32" t="s">
        <v>218</v>
      </c>
      <c r="H1396" s="83" t="s">
        <v>373</v>
      </c>
      <c r="I1396" s="92" t="s">
        <v>1219</v>
      </c>
      <c r="J1396" s="92" t="s">
        <v>957</v>
      </c>
      <c r="K1396" s="92" t="s">
        <v>1219</v>
      </c>
      <c r="L1396" s="92" t="s">
        <v>957</v>
      </c>
      <c r="M1396" s="92" t="s">
        <v>326</v>
      </c>
      <c r="N1396" s="91" t="s">
        <v>237</v>
      </c>
      <c r="O1396" s="91" t="s">
        <v>98</v>
      </c>
      <c r="P1396" s="94">
        <v>1</v>
      </c>
      <c r="Q1396" s="94">
        <v>13000</v>
      </c>
      <c r="R1396" s="57">
        <f t="shared" si="192"/>
        <v>13000</v>
      </c>
      <c r="S1396" s="57">
        <f t="shared" si="193"/>
        <v>13910</v>
      </c>
      <c r="T1396" s="57">
        <f t="shared" si="194"/>
        <v>14883.7</v>
      </c>
      <c r="U1396" s="89" t="s">
        <v>153</v>
      </c>
      <c r="V1396" s="91" t="s">
        <v>558</v>
      </c>
      <c r="W1396" s="95" t="s">
        <v>101</v>
      </c>
      <c r="X1396" s="91">
        <v>0</v>
      </c>
    </row>
    <row r="1397" spans="1:24" ht="63.75">
      <c r="A1397" s="26">
        <v>1432</v>
      </c>
      <c r="B1397" s="54" t="s">
        <v>321</v>
      </c>
      <c r="C1397" s="89" t="s">
        <v>941</v>
      </c>
      <c r="D1397" s="89" t="s">
        <v>35</v>
      </c>
      <c r="E1397" s="89" t="s">
        <v>35</v>
      </c>
      <c r="F1397" s="90" t="s">
        <v>215</v>
      </c>
      <c r="G1397" s="32" t="s">
        <v>218</v>
      </c>
      <c r="H1397" s="14" t="s">
        <v>103</v>
      </c>
      <c r="I1397" s="92" t="s">
        <v>1220</v>
      </c>
      <c r="J1397" s="92" t="s">
        <v>958</v>
      </c>
      <c r="K1397" s="92" t="s">
        <v>1220</v>
      </c>
      <c r="L1397" s="92" t="s">
        <v>1330</v>
      </c>
      <c r="M1397" s="101" t="s">
        <v>326</v>
      </c>
      <c r="N1397" s="91" t="s">
        <v>237</v>
      </c>
      <c r="O1397" s="91" t="s">
        <v>98</v>
      </c>
      <c r="P1397" s="94">
        <v>1</v>
      </c>
      <c r="Q1397" s="94">
        <v>4900</v>
      </c>
      <c r="R1397" s="57">
        <f t="shared" si="192"/>
        <v>4900</v>
      </c>
      <c r="S1397" s="57">
        <f t="shared" si="193"/>
        <v>5243</v>
      </c>
      <c r="T1397" s="57">
        <f t="shared" si="194"/>
        <v>5610.01</v>
      </c>
      <c r="U1397" s="32" t="s">
        <v>152</v>
      </c>
      <c r="V1397" s="91" t="s">
        <v>558</v>
      </c>
      <c r="W1397" s="95" t="s">
        <v>101</v>
      </c>
      <c r="X1397" s="91">
        <v>0</v>
      </c>
    </row>
    <row r="1398" spans="1:24" ht="51">
      <c r="A1398" s="26">
        <v>1433</v>
      </c>
      <c r="B1398" s="54" t="s">
        <v>321</v>
      </c>
      <c r="C1398" s="89" t="s">
        <v>941</v>
      </c>
      <c r="D1398" s="89" t="s">
        <v>35</v>
      </c>
      <c r="E1398" s="89" t="s">
        <v>35</v>
      </c>
      <c r="F1398" s="90" t="s">
        <v>215</v>
      </c>
      <c r="G1398" s="32" t="s">
        <v>218</v>
      </c>
      <c r="H1398" s="14" t="s">
        <v>103</v>
      </c>
      <c r="I1398" s="92" t="s">
        <v>1221</v>
      </c>
      <c r="J1398" s="92" t="s">
        <v>959</v>
      </c>
      <c r="K1398" s="92" t="s">
        <v>1221</v>
      </c>
      <c r="L1398" s="92" t="s">
        <v>1329</v>
      </c>
      <c r="M1398" s="101" t="s">
        <v>326</v>
      </c>
      <c r="N1398" s="91" t="s">
        <v>237</v>
      </c>
      <c r="O1398" s="91" t="s">
        <v>98</v>
      </c>
      <c r="P1398" s="94">
        <v>1</v>
      </c>
      <c r="Q1398" s="94">
        <v>14000</v>
      </c>
      <c r="R1398" s="57">
        <f t="shared" si="192"/>
        <v>14000</v>
      </c>
      <c r="S1398" s="57">
        <f t="shared" si="193"/>
        <v>14980</v>
      </c>
      <c r="T1398" s="57">
        <f t="shared" si="194"/>
        <v>16028.6</v>
      </c>
      <c r="U1398" s="89" t="s">
        <v>549</v>
      </c>
      <c r="V1398" s="91" t="s">
        <v>546</v>
      </c>
      <c r="W1398" s="95" t="s">
        <v>101</v>
      </c>
      <c r="X1398" s="91">
        <v>0</v>
      </c>
    </row>
    <row r="1399" spans="1:24" ht="36">
      <c r="A1399" s="26">
        <v>1434</v>
      </c>
      <c r="B1399" s="54" t="s">
        <v>321</v>
      </c>
      <c r="C1399" s="89" t="s">
        <v>941</v>
      </c>
      <c r="D1399" s="89" t="s">
        <v>35</v>
      </c>
      <c r="E1399" s="89" t="s">
        <v>35</v>
      </c>
      <c r="F1399" s="90" t="s">
        <v>215</v>
      </c>
      <c r="G1399" s="32" t="s">
        <v>218</v>
      </c>
      <c r="H1399" s="77" t="s">
        <v>107</v>
      </c>
      <c r="I1399" s="58" t="s">
        <v>1222</v>
      </c>
      <c r="J1399" s="58" t="s">
        <v>960</v>
      </c>
      <c r="K1399" s="58" t="s">
        <v>1222</v>
      </c>
      <c r="L1399" s="58" t="s">
        <v>960</v>
      </c>
      <c r="M1399" s="58" t="s">
        <v>326</v>
      </c>
      <c r="N1399" s="91" t="s">
        <v>237</v>
      </c>
      <c r="O1399" s="91" t="s">
        <v>98</v>
      </c>
      <c r="P1399" s="94">
        <v>1</v>
      </c>
      <c r="Q1399" s="94">
        <v>7800</v>
      </c>
      <c r="R1399" s="57">
        <f t="shared" si="192"/>
        <v>7800</v>
      </c>
      <c r="S1399" s="57">
        <f t="shared" si="193"/>
        <v>8346</v>
      </c>
      <c r="T1399" s="57">
        <f t="shared" si="194"/>
        <v>8930.2200000000012</v>
      </c>
      <c r="U1399" s="32" t="s">
        <v>152</v>
      </c>
      <c r="V1399" s="91" t="s">
        <v>558</v>
      </c>
      <c r="W1399" s="95" t="s">
        <v>101</v>
      </c>
      <c r="X1399" s="91">
        <v>0</v>
      </c>
    </row>
    <row r="1400" spans="1:24" ht="39">
      <c r="A1400" s="26">
        <v>1435</v>
      </c>
      <c r="B1400" s="54" t="s">
        <v>321</v>
      </c>
      <c r="C1400" s="89" t="s">
        <v>941</v>
      </c>
      <c r="D1400" s="89" t="s">
        <v>35</v>
      </c>
      <c r="E1400" s="89" t="s">
        <v>35</v>
      </c>
      <c r="F1400" s="90" t="s">
        <v>215</v>
      </c>
      <c r="G1400" s="32" t="s">
        <v>218</v>
      </c>
      <c r="H1400" s="77" t="s">
        <v>317</v>
      </c>
      <c r="I1400" s="58" t="s">
        <v>1223</v>
      </c>
      <c r="J1400" s="58" t="s">
        <v>961</v>
      </c>
      <c r="K1400" s="58" t="s">
        <v>1223</v>
      </c>
      <c r="L1400" s="58" t="s">
        <v>961</v>
      </c>
      <c r="M1400" s="58" t="s">
        <v>326</v>
      </c>
      <c r="N1400" s="91" t="s">
        <v>237</v>
      </c>
      <c r="O1400" s="91" t="s">
        <v>98</v>
      </c>
      <c r="P1400" s="94">
        <v>1</v>
      </c>
      <c r="Q1400" s="94">
        <v>19770</v>
      </c>
      <c r="R1400" s="57">
        <f t="shared" si="192"/>
        <v>19770</v>
      </c>
      <c r="S1400" s="57">
        <f t="shared" si="193"/>
        <v>21153.9</v>
      </c>
      <c r="T1400" s="57">
        <f t="shared" si="194"/>
        <v>22634.673000000003</v>
      </c>
      <c r="U1400" s="32" t="s">
        <v>152</v>
      </c>
      <c r="V1400" s="91" t="s">
        <v>558</v>
      </c>
      <c r="W1400" s="95" t="s">
        <v>101</v>
      </c>
      <c r="X1400" s="91">
        <v>0</v>
      </c>
    </row>
    <row r="1401" spans="1:24" ht="77.25">
      <c r="A1401" s="26">
        <v>1436</v>
      </c>
      <c r="B1401" s="54" t="s">
        <v>321</v>
      </c>
      <c r="C1401" s="89" t="s">
        <v>941</v>
      </c>
      <c r="D1401" s="89" t="s">
        <v>35</v>
      </c>
      <c r="E1401" s="89" t="s">
        <v>35</v>
      </c>
      <c r="F1401" s="90" t="s">
        <v>215</v>
      </c>
      <c r="G1401" s="32" t="s">
        <v>218</v>
      </c>
      <c r="H1401" s="77" t="s">
        <v>373</v>
      </c>
      <c r="I1401" s="58" t="s">
        <v>1224</v>
      </c>
      <c r="J1401" s="58" t="s">
        <v>962</v>
      </c>
      <c r="K1401" s="58" t="s">
        <v>1224</v>
      </c>
      <c r="L1401" s="58" t="s">
        <v>2078</v>
      </c>
      <c r="M1401" s="58" t="s">
        <v>326</v>
      </c>
      <c r="N1401" s="91" t="s">
        <v>237</v>
      </c>
      <c r="O1401" s="91" t="s">
        <v>98</v>
      </c>
      <c r="P1401" s="94">
        <v>1</v>
      </c>
      <c r="Q1401" s="94">
        <v>8610</v>
      </c>
      <c r="R1401" s="57">
        <f t="shared" si="192"/>
        <v>8610</v>
      </c>
      <c r="S1401" s="57">
        <f t="shared" si="193"/>
        <v>9212.7000000000007</v>
      </c>
      <c r="T1401" s="57">
        <f t="shared" si="194"/>
        <v>9857.5890000000018</v>
      </c>
      <c r="U1401" s="89" t="s">
        <v>157</v>
      </c>
      <c r="V1401" s="91" t="s">
        <v>963</v>
      </c>
      <c r="W1401" s="95" t="s">
        <v>101</v>
      </c>
      <c r="X1401" s="91">
        <v>0</v>
      </c>
    </row>
    <row r="1402" spans="1:24" ht="51.75">
      <c r="A1402" s="26">
        <v>1437</v>
      </c>
      <c r="B1402" s="54" t="s">
        <v>321</v>
      </c>
      <c r="C1402" s="89" t="s">
        <v>941</v>
      </c>
      <c r="D1402" s="89" t="s">
        <v>35</v>
      </c>
      <c r="E1402" s="89" t="s">
        <v>35</v>
      </c>
      <c r="F1402" s="90" t="s">
        <v>215</v>
      </c>
      <c r="G1402" s="32" t="s">
        <v>218</v>
      </c>
      <c r="H1402" s="83" t="s">
        <v>317</v>
      </c>
      <c r="I1402" s="58" t="s">
        <v>1711</v>
      </c>
      <c r="J1402" s="58" t="s">
        <v>1712</v>
      </c>
      <c r="K1402" s="58" t="s">
        <v>1711</v>
      </c>
      <c r="L1402" s="58" t="s">
        <v>1713</v>
      </c>
      <c r="M1402" s="58" t="s">
        <v>326</v>
      </c>
      <c r="N1402" s="91" t="s">
        <v>237</v>
      </c>
      <c r="O1402" s="91" t="s">
        <v>98</v>
      </c>
      <c r="P1402" s="94">
        <v>1</v>
      </c>
      <c r="Q1402" s="94">
        <v>16950</v>
      </c>
      <c r="R1402" s="57">
        <f t="shared" si="192"/>
        <v>16950</v>
      </c>
      <c r="S1402" s="57">
        <f t="shared" si="193"/>
        <v>18136.5</v>
      </c>
      <c r="T1402" s="57">
        <f t="shared" si="194"/>
        <v>19406.055</v>
      </c>
      <c r="U1402" s="89" t="s">
        <v>549</v>
      </c>
      <c r="V1402" s="91" t="s">
        <v>546</v>
      </c>
      <c r="W1402" s="95" t="s">
        <v>101</v>
      </c>
      <c r="X1402" s="91">
        <v>0</v>
      </c>
    </row>
    <row r="1403" spans="1:24" ht="51.75">
      <c r="A1403" s="26">
        <v>1438</v>
      </c>
      <c r="B1403" s="54" t="s">
        <v>321</v>
      </c>
      <c r="C1403" s="89" t="s">
        <v>941</v>
      </c>
      <c r="D1403" s="89" t="s">
        <v>35</v>
      </c>
      <c r="E1403" s="89" t="s">
        <v>35</v>
      </c>
      <c r="F1403" s="90" t="s">
        <v>215</v>
      </c>
      <c r="G1403" s="32" t="s">
        <v>218</v>
      </c>
      <c r="H1403" s="83" t="s">
        <v>317</v>
      </c>
      <c r="I1403" s="58" t="s">
        <v>1714</v>
      </c>
      <c r="J1403" s="58" t="s">
        <v>1715</v>
      </c>
      <c r="K1403" s="58" t="s">
        <v>1717</v>
      </c>
      <c r="L1403" s="58" t="s">
        <v>1716</v>
      </c>
      <c r="M1403" s="58" t="s">
        <v>326</v>
      </c>
      <c r="N1403" s="91" t="s">
        <v>237</v>
      </c>
      <c r="O1403" s="91" t="s">
        <v>98</v>
      </c>
      <c r="P1403" s="94">
        <v>1</v>
      </c>
      <c r="Q1403" s="94">
        <v>32880</v>
      </c>
      <c r="R1403" s="57">
        <f>P1403*Q1403</f>
        <v>32880</v>
      </c>
      <c r="S1403" s="57">
        <f t="shared" si="193"/>
        <v>35181.599999999999</v>
      </c>
      <c r="T1403" s="57">
        <f>S1403*1.07</f>
        <v>37644.311999999998</v>
      </c>
      <c r="U1403" s="89" t="s">
        <v>549</v>
      </c>
      <c r="V1403" s="91" t="s">
        <v>546</v>
      </c>
      <c r="W1403" s="95" t="s">
        <v>101</v>
      </c>
      <c r="X1403" s="91">
        <v>0</v>
      </c>
    </row>
    <row r="1404" spans="1:24" ht="64.5">
      <c r="A1404" s="26">
        <v>1439</v>
      </c>
      <c r="B1404" s="54" t="s">
        <v>321</v>
      </c>
      <c r="C1404" s="89" t="s">
        <v>941</v>
      </c>
      <c r="D1404" s="89" t="s">
        <v>35</v>
      </c>
      <c r="E1404" s="89" t="s">
        <v>35</v>
      </c>
      <c r="F1404" s="90" t="s">
        <v>215</v>
      </c>
      <c r="G1404" s="32" t="s">
        <v>218</v>
      </c>
      <c r="H1404" s="83" t="s">
        <v>317</v>
      </c>
      <c r="I1404" s="58" t="s">
        <v>1709</v>
      </c>
      <c r="J1404" s="58" t="s">
        <v>1708</v>
      </c>
      <c r="K1404" s="58" t="s">
        <v>1707</v>
      </c>
      <c r="L1404" s="58" t="s">
        <v>1706</v>
      </c>
      <c r="M1404" s="58" t="s">
        <v>326</v>
      </c>
      <c r="N1404" s="91" t="s">
        <v>237</v>
      </c>
      <c r="O1404" s="91" t="s">
        <v>98</v>
      </c>
      <c r="P1404" s="94">
        <v>1</v>
      </c>
      <c r="Q1404" s="94">
        <v>6986</v>
      </c>
      <c r="R1404" s="57">
        <f>P1404*Q1404</f>
        <v>6986</v>
      </c>
      <c r="S1404" s="57">
        <f t="shared" si="193"/>
        <v>7475.02</v>
      </c>
      <c r="T1404" s="57">
        <f>S1404*1.07</f>
        <v>7998.2714000000005</v>
      </c>
      <c r="U1404" s="89" t="s">
        <v>549</v>
      </c>
      <c r="V1404" s="91" t="s">
        <v>546</v>
      </c>
      <c r="W1404" s="95" t="s">
        <v>101</v>
      </c>
      <c r="X1404" s="91">
        <v>0</v>
      </c>
    </row>
    <row r="1405" spans="1:24" ht="51.75">
      <c r="A1405" s="26">
        <v>1440</v>
      </c>
      <c r="B1405" s="54" t="s">
        <v>321</v>
      </c>
      <c r="C1405" s="89" t="s">
        <v>941</v>
      </c>
      <c r="D1405" s="89" t="s">
        <v>35</v>
      </c>
      <c r="E1405" s="89" t="s">
        <v>35</v>
      </c>
      <c r="F1405" s="90" t="s">
        <v>215</v>
      </c>
      <c r="G1405" s="32" t="s">
        <v>218</v>
      </c>
      <c r="H1405" s="83" t="s">
        <v>317</v>
      </c>
      <c r="I1405" s="58" t="s">
        <v>1225</v>
      </c>
      <c r="J1405" s="58" t="s">
        <v>964</v>
      </c>
      <c r="K1405" s="58" t="s">
        <v>1225</v>
      </c>
      <c r="L1405" s="58" t="s">
        <v>1984</v>
      </c>
      <c r="M1405" s="58" t="s">
        <v>326</v>
      </c>
      <c r="N1405" s="91" t="s">
        <v>237</v>
      </c>
      <c r="O1405" s="91" t="s">
        <v>98</v>
      </c>
      <c r="P1405" s="94">
        <v>1</v>
      </c>
      <c r="Q1405" s="94">
        <v>90000</v>
      </c>
      <c r="R1405" s="57">
        <f t="shared" si="192"/>
        <v>90000</v>
      </c>
      <c r="S1405" s="57">
        <f t="shared" si="193"/>
        <v>96300</v>
      </c>
      <c r="T1405" s="57">
        <f t="shared" si="194"/>
        <v>103041</v>
      </c>
      <c r="U1405" s="89" t="s">
        <v>154</v>
      </c>
      <c r="V1405" s="91" t="s">
        <v>569</v>
      </c>
      <c r="W1405" s="95" t="s">
        <v>101</v>
      </c>
      <c r="X1405" s="91">
        <v>0</v>
      </c>
    </row>
    <row r="1406" spans="1:24" ht="51.75">
      <c r="A1406" s="26">
        <v>1441</v>
      </c>
      <c r="B1406" s="54" t="s">
        <v>321</v>
      </c>
      <c r="C1406" s="89" t="s">
        <v>941</v>
      </c>
      <c r="D1406" s="89" t="s">
        <v>35</v>
      </c>
      <c r="E1406" s="89" t="s">
        <v>35</v>
      </c>
      <c r="F1406" s="90" t="s">
        <v>215</v>
      </c>
      <c r="G1406" s="32" t="s">
        <v>218</v>
      </c>
      <c r="H1406" s="83" t="s">
        <v>102</v>
      </c>
      <c r="I1406" s="58" t="s">
        <v>1226</v>
      </c>
      <c r="J1406" s="58" t="s">
        <v>1722</v>
      </c>
      <c r="K1406" s="58" t="s">
        <v>1723</v>
      </c>
      <c r="L1406" s="58" t="s">
        <v>1724</v>
      </c>
      <c r="M1406" s="58" t="s">
        <v>326</v>
      </c>
      <c r="N1406" s="91" t="s">
        <v>237</v>
      </c>
      <c r="O1406" s="91" t="s">
        <v>98</v>
      </c>
      <c r="P1406" s="94">
        <v>1</v>
      </c>
      <c r="Q1406" s="94">
        <v>82500</v>
      </c>
      <c r="R1406" s="57">
        <f t="shared" si="192"/>
        <v>82500</v>
      </c>
      <c r="S1406" s="57">
        <f t="shared" si="193"/>
        <v>88275</v>
      </c>
      <c r="T1406" s="57">
        <f t="shared" si="194"/>
        <v>94454.25</v>
      </c>
      <c r="U1406" s="89" t="s">
        <v>549</v>
      </c>
      <c r="V1406" s="91" t="s">
        <v>551</v>
      </c>
      <c r="W1406" s="95" t="s">
        <v>101</v>
      </c>
      <c r="X1406" s="91">
        <v>0</v>
      </c>
    </row>
    <row r="1407" spans="1:24" ht="51.75">
      <c r="A1407" s="26">
        <v>1442</v>
      </c>
      <c r="B1407" s="54" t="s">
        <v>321</v>
      </c>
      <c r="C1407" s="89" t="s">
        <v>941</v>
      </c>
      <c r="D1407" s="89" t="s">
        <v>35</v>
      </c>
      <c r="E1407" s="89" t="s">
        <v>35</v>
      </c>
      <c r="F1407" s="90" t="s">
        <v>215</v>
      </c>
      <c r="G1407" s="32" t="s">
        <v>218</v>
      </c>
      <c r="H1407" s="83" t="s">
        <v>102</v>
      </c>
      <c r="I1407" s="58" t="s">
        <v>1226</v>
      </c>
      <c r="J1407" s="58" t="s">
        <v>1696</v>
      </c>
      <c r="K1407" s="58" t="s">
        <v>1226</v>
      </c>
      <c r="L1407" s="58" t="s">
        <v>1698</v>
      </c>
      <c r="M1407" s="58" t="s">
        <v>326</v>
      </c>
      <c r="N1407" s="91" t="s">
        <v>237</v>
      </c>
      <c r="O1407" s="91" t="s">
        <v>98</v>
      </c>
      <c r="P1407" s="94">
        <v>1</v>
      </c>
      <c r="Q1407" s="94">
        <v>62500</v>
      </c>
      <c r="R1407" s="57">
        <f>P1407*Q1407</f>
        <v>62500</v>
      </c>
      <c r="S1407" s="57">
        <f t="shared" si="193"/>
        <v>66875</v>
      </c>
      <c r="T1407" s="57">
        <f t="shared" si="194"/>
        <v>71556.25</v>
      </c>
      <c r="U1407" s="89" t="s">
        <v>549</v>
      </c>
      <c r="V1407" s="91" t="s">
        <v>551</v>
      </c>
      <c r="W1407" s="95" t="s">
        <v>101</v>
      </c>
      <c r="X1407" s="91">
        <v>0</v>
      </c>
    </row>
    <row r="1408" spans="1:24" ht="51.75">
      <c r="A1408" s="26">
        <v>1443</v>
      </c>
      <c r="B1408" s="54" t="s">
        <v>321</v>
      </c>
      <c r="C1408" s="89" t="s">
        <v>941</v>
      </c>
      <c r="D1408" s="89" t="s">
        <v>35</v>
      </c>
      <c r="E1408" s="89" t="s">
        <v>35</v>
      </c>
      <c r="F1408" s="90" t="s">
        <v>215</v>
      </c>
      <c r="G1408" s="32" t="s">
        <v>218</v>
      </c>
      <c r="H1408" s="83" t="s">
        <v>102</v>
      </c>
      <c r="I1408" s="58" t="s">
        <v>1226</v>
      </c>
      <c r="J1408" s="58" t="s">
        <v>1697</v>
      </c>
      <c r="K1408" s="58" t="s">
        <v>1226</v>
      </c>
      <c r="L1408" s="58" t="s">
        <v>1699</v>
      </c>
      <c r="M1408" s="58" t="s">
        <v>326</v>
      </c>
      <c r="N1408" s="91" t="s">
        <v>237</v>
      </c>
      <c r="O1408" s="91" t="s">
        <v>98</v>
      </c>
      <c r="P1408" s="94">
        <v>1</v>
      </c>
      <c r="Q1408" s="94">
        <v>21500</v>
      </c>
      <c r="R1408" s="57">
        <f>P1408*Q1408</f>
        <v>21500</v>
      </c>
      <c r="S1408" s="57">
        <f t="shared" si="193"/>
        <v>23005</v>
      </c>
      <c r="T1408" s="57">
        <f t="shared" si="194"/>
        <v>24615.350000000002</v>
      </c>
      <c r="U1408" s="89" t="s">
        <v>549</v>
      </c>
      <c r="V1408" s="91" t="s">
        <v>551</v>
      </c>
      <c r="W1408" s="95" t="s">
        <v>101</v>
      </c>
      <c r="X1408" s="91">
        <v>0</v>
      </c>
    </row>
    <row r="1409" spans="1:24" ht="51.75">
      <c r="A1409" s="26">
        <v>1444</v>
      </c>
      <c r="B1409" s="54" t="s">
        <v>321</v>
      </c>
      <c r="C1409" s="89" t="s">
        <v>941</v>
      </c>
      <c r="D1409" s="89" t="s">
        <v>35</v>
      </c>
      <c r="E1409" s="89" t="s">
        <v>35</v>
      </c>
      <c r="F1409" s="90" t="s">
        <v>215</v>
      </c>
      <c r="G1409" s="32" t="s">
        <v>218</v>
      </c>
      <c r="H1409" s="83" t="s">
        <v>102</v>
      </c>
      <c r="I1409" s="58" t="s">
        <v>1226</v>
      </c>
      <c r="J1409" s="58" t="s">
        <v>1696</v>
      </c>
      <c r="K1409" s="58" t="s">
        <v>1226</v>
      </c>
      <c r="L1409" s="58" t="s">
        <v>1992</v>
      </c>
      <c r="M1409" s="58" t="s">
        <v>333</v>
      </c>
      <c r="N1409" s="91" t="s">
        <v>237</v>
      </c>
      <c r="O1409" s="91" t="s">
        <v>98</v>
      </c>
      <c r="P1409" s="94">
        <v>1</v>
      </c>
      <c r="Q1409" s="94">
        <v>49300</v>
      </c>
      <c r="R1409" s="57">
        <f>P1409*Q1409</f>
        <v>49300</v>
      </c>
      <c r="S1409" s="57">
        <f t="shared" si="193"/>
        <v>52751</v>
      </c>
      <c r="T1409" s="57">
        <f t="shared" si="194"/>
        <v>56443.57</v>
      </c>
      <c r="U1409" s="89" t="s">
        <v>1986</v>
      </c>
      <c r="V1409" s="91" t="s">
        <v>551</v>
      </c>
      <c r="W1409" s="95" t="s">
        <v>101</v>
      </c>
      <c r="X1409" s="91">
        <v>0</v>
      </c>
    </row>
    <row r="1410" spans="1:24" ht="64.5">
      <c r="A1410" s="26">
        <v>1445</v>
      </c>
      <c r="B1410" s="54" t="s">
        <v>321</v>
      </c>
      <c r="C1410" s="89" t="s">
        <v>941</v>
      </c>
      <c r="D1410" s="89" t="s">
        <v>35</v>
      </c>
      <c r="E1410" s="89" t="s">
        <v>35</v>
      </c>
      <c r="F1410" s="90" t="s">
        <v>215</v>
      </c>
      <c r="G1410" s="32" t="s">
        <v>218</v>
      </c>
      <c r="H1410" s="83" t="s">
        <v>102</v>
      </c>
      <c r="I1410" s="58" t="s">
        <v>1227</v>
      </c>
      <c r="J1410" s="58" t="s">
        <v>1702</v>
      </c>
      <c r="K1410" s="58" t="s">
        <v>1227</v>
      </c>
      <c r="L1410" s="58" t="s">
        <v>1702</v>
      </c>
      <c r="M1410" s="58" t="s">
        <v>326</v>
      </c>
      <c r="N1410" s="91" t="s">
        <v>237</v>
      </c>
      <c r="O1410" s="91" t="s">
        <v>98</v>
      </c>
      <c r="P1410" s="94">
        <v>1</v>
      </c>
      <c r="Q1410" s="212">
        <v>58000</v>
      </c>
      <c r="R1410" s="57">
        <f t="shared" si="192"/>
        <v>58000</v>
      </c>
      <c r="S1410" s="57">
        <f t="shared" si="193"/>
        <v>62060</v>
      </c>
      <c r="T1410" s="57">
        <f t="shared" si="194"/>
        <v>66404.2</v>
      </c>
      <c r="U1410" s="89" t="s">
        <v>549</v>
      </c>
      <c r="V1410" s="91" t="s">
        <v>551</v>
      </c>
      <c r="W1410" s="95" t="s">
        <v>101</v>
      </c>
      <c r="X1410" s="91">
        <v>0</v>
      </c>
    </row>
    <row r="1411" spans="1:24" ht="64.5">
      <c r="A1411" s="26">
        <v>1446</v>
      </c>
      <c r="B1411" s="54" t="s">
        <v>321</v>
      </c>
      <c r="C1411" s="89" t="s">
        <v>941</v>
      </c>
      <c r="D1411" s="89" t="s">
        <v>35</v>
      </c>
      <c r="E1411" s="89" t="s">
        <v>35</v>
      </c>
      <c r="F1411" s="90" t="s">
        <v>215</v>
      </c>
      <c r="G1411" s="32" t="s">
        <v>218</v>
      </c>
      <c r="H1411" s="83" t="s">
        <v>102</v>
      </c>
      <c r="I1411" s="58" t="s">
        <v>1227</v>
      </c>
      <c r="J1411" s="58" t="s">
        <v>1703</v>
      </c>
      <c r="K1411" s="58" t="s">
        <v>1227</v>
      </c>
      <c r="L1411" s="58" t="s">
        <v>1703</v>
      </c>
      <c r="M1411" s="58" t="s">
        <v>326</v>
      </c>
      <c r="N1411" s="91" t="s">
        <v>237</v>
      </c>
      <c r="O1411" s="91" t="s">
        <v>98</v>
      </c>
      <c r="P1411" s="94">
        <v>1</v>
      </c>
      <c r="Q1411" s="212">
        <v>136000</v>
      </c>
      <c r="R1411" s="57">
        <f>P1411*Q1411</f>
        <v>136000</v>
      </c>
      <c r="S1411" s="57">
        <f t="shared" si="193"/>
        <v>145520</v>
      </c>
      <c r="T1411" s="57">
        <f t="shared" si="194"/>
        <v>155706.40000000002</v>
      </c>
      <c r="U1411" s="89" t="s">
        <v>549</v>
      </c>
      <c r="V1411" s="91" t="s">
        <v>551</v>
      </c>
      <c r="W1411" s="95" t="s">
        <v>101</v>
      </c>
      <c r="X1411" s="91">
        <v>0</v>
      </c>
    </row>
    <row r="1412" spans="1:24" ht="64.5">
      <c r="A1412" s="26">
        <v>1447</v>
      </c>
      <c r="B1412" s="54" t="s">
        <v>321</v>
      </c>
      <c r="C1412" s="89" t="s">
        <v>941</v>
      </c>
      <c r="D1412" s="89" t="s">
        <v>35</v>
      </c>
      <c r="E1412" s="89" t="s">
        <v>35</v>
      </c>
      <c r="F1412" s="90" t="s">
        <v>215</v>
      </c>
      <c r="G1412" s="32" t="s">
        <v>218</v>
      </c>
      <c r="H1412" s="83" t="s">
        <v>102</v>
      </c>
      <c r="I1412" s="58" t="s">
        <v>1227</v>
      </c>
      <c r="J1412" s="58" t="s">
        <v>1704</v>
      </c>
      <c r="K1412" s="58" t="s">
        <v>1227</v>
      </c>
      <c r="L1412" s="58" t="s">
        <v>1704</v>
      </c>
      <c r="M1412" s="58" t="s">
        <v>326</v>
      </c>
      <c r="N1412" s="91" t="s">
        <v>237</v>
      </c>
      <c r="O1412" s="91" t="s">
        <v>98</v>
      </c>
      <c r="P1412" s="94">
        <v>1</v>
      </c>
      <c r="Q1412" s="212">
        <v>136000</v>
      </c>
      <c r="R1412" s="57">
        <f>P1412*Q1412</f>
        <v>136000</v>
      </c>
      <c r="S1412" s="57">
        <f t="shared" si="193"/>
        <v>145520</v>
      </c>
      <c r="T1412" s="57">
        <f t="shared" si="194"/>
        <v>155706.40000000002</v>
      </c>
      <c r="U1412" s="89" t="s">
        <v>549</v>
      </c>
      <c r="V1412" s="91" t="s">
        <v>551</v>
      </c>
      <c r="W1412" s="95" t="s">
        <v>101</v>
      </c>
      <c r="X1412" s="91">
        <v>0</v>
      </c>
    </row>
    <row r="1413" spans="1:24" ht="64.5">
      <c r="A1413" s="26">
        <v>1448</v>
      </c>
      <c r="B1413" s="54" t="s">
        <v>321</v>
      </c>
      <c r="C1413" s="89" t="s">
        <v>941</v>
      </c>
      <c r="D1413" s="89" t="s">
        <v>35</v>
      </c>
      <c r="E1413" s="89" t="s">
        <v>35</v>
      </c>
      <c r="F1413" s="90" t="s">
        <v>215</v>
      </c>
      <c r="G1413" s="32" t="s">
        <v>218</v>
      </c>
      <c r="H1413" s="83" t="s">
        <v>102</v>
      </c>
      <c r="I1413" s="58" t="s">
        <v>1227</v>
      </c>
      <c r="J1413" s="58" t="s">
        <v>1705</v>
      </c>
      <c r="K1413" s="58" t="s">
        <v>1227</v>
      </c>
      <c r="L1413" s="58" t="s">
        <v>1705</v>
      </c>
      <c r="M1413" s="58" t="s">
        <v>326</v>
      </c>
      <c r="N1413" s="91" t="s">
        <v>237</v>
      </c>
      <c r="O1413" s="91" t="s">
        <v>98</v>
      </c>
      <c r="P1413" s="94">
        <v>1</v>
      </c>
      <c r="Q1413" s="212">
        <v>69800</v>
      </c>
      <c r="R1413" s="57">
        <f>P1413*Q1413</f>
        <v>69800</v>
      </c>
      <c r="S1413" s="57">
        <f t="shared" si="193"/>
        <v>74686</v>
      </c>
      <c r="T1413" s="57">
        <f t="shared" si="194"/>
        <v>79914.02</v>
      </c>
      <c r="U1413" s="89" t="s">
        <v>549</v>
      </c>
      <c r="V1413" s="91" t="s">
        <v>551</v>
      </c>
      <c r="W1413" s="95" t="s">
        <v>101</v>
      </c>
      <c r="X1413" s="91">
        <v>0</v>
      </c>
    </row>
    <row r="1414" spans="1:24" ht="64.5">
      <c r="A1414" s="26">
        <v>1449</v>
      </c>
      <c r="B1414" s="54" t="s">
        <v>321</v>
      </c>
      <c r="C1414" s="89" t="s">
        <v>941</v>
      </c>
      <c r="D1414" s="89" t="s">
        <v>35</v>
      </c>
      <c r="E1414" s="89" t="s">
        <v>35</v>
      </c>
      <c r="F1414" s="90" t="s">
        <v>215</v>
      </c>
      <c r="G1414" s="32" t="s">
        <v>218</v>
      </c>
      <c r="H1414" s="83" t="s">
        <v>102</v>
      </c>
      <c r="I1414" s="58" t="s">
        <v>1227</v>
      </c>
      <c r="J1414" s="58" t="s">
        <v>1705</v>
      </c>
      <c r="K1414" s="58" t="s">
        <v>1227</v>
      </c>
      <c r="L1414" s="58" t="s">
        <v>1705</v>
      </c>
      <c r="M1414" s="58" t="s">
        <v>326</v>
      </c>
      <c r="N1414" s="91" t="s">
        <v>237</v>
      </c>
      <c r="O1414" s="91" t="s">
        <v>98</v>
      </c>
      <c r="P1414" s="94">
        <v>1</v>
      </c>
      <c r="Q1414" s="212">
        <v>59700</v>
      </c>
      <c r="R1414" s="57">
        <f>P1414*Q1414</f>
        <v>59700</v>
      </c>
      <c r="S1414" s="57">
        <f t="shared" si="193"/>
        <v>63879.000000000007</v>
      </c>
      <c r="T1414" s="57">
        <f t="shared" ref="T1414:T1429" si="195">S1414*1.07</f>
        <v>68350.530000000013</v>
      </c>
      <c r="U1414" s="89" t="s">
        <v>549</v>
      </c>
      <c r="V1414" s="91" t="s">
        <v>1999</v>
      </c>
      <c r="W1414" s="95" t="s">
        <v>101</v>
      </c>
      <c r="X1414" s="91">
        <v>0</v>
      </c>
    </row>
    <row r="1415" spans="1:24" ht="45" customHeight="1">
      <c r="A1415" s="26">
        <v>1450</v>
      </c>
      <c r="B1415" s="54" t="s">
        <v>321</v>
      </c>
      <c r="C1415" s="89" t="s">
        <v>941</v>
      </c>
      <c r="D1415" s="89" t="s">
        <v>35</v>
      </c>
      <c r="E1415" s="89" t="s">
        <v>35</v>
      </c>
      <c r="F1415" s="90" t="s">
        <v>215</v>
      </c>
      <c r="G1415" s="32" t="s">
        <v>218</v>
      </c>
      <c r="H1415" s="77" t="s">
        <v>412</v>
      </c>
      <c r="I1415" s="58" t="s">
        <v>1228</v>
      </c>
      <c r="J1415" s="58" t="s">
        <v>965</v>
      </c>
      <c r="K1415" s="58" t="s">
        <v>1228</v>
      </c>
      <c r="L1415" s="58" t="s">
        <v>965</v>
      </c>
      <c r="M1415" s="58" t="s">
        <v>326</v>
      </c>
      <c r="N1415" s="91" t="s">
        <v>237</v>
      </c>
      <c r="O1415" s="91" t="s">
        <v>98</v>
      </c>
      <c r="P1415" s="94">
        <v>1</v>
      </c>
      <c r="Q1415" s="212">
        <v>47600</v>
      </c>
      <c r="R1415" s="57">
        <f t="shared" si="192"/>
        <v>47600</v>
      </c>
      <c r="S1415" s="57">
        <f t="shared" si="193"/>
        <v>50932</v>
      </c>
      <c r="T1415" s="57">
        <f t="shared" si="195"/>
        <v>54497.240000000005</v>
      </c>
      <c r="U1415" s="32" t="s">
        <v>152</v>
      </c>
      <c r="V1415" s="91" t="s">
        <v>558</v>
      </c>
      <c r="W1415" s="95" t="s">
        <v>101</v>
      </c>
      <c r="X1415" s="91">
        <v>0</v>
      </c>
    </row>
    <row r="1416" spans="1:24" ht="64.5">
      <c r="A1416" s="26">
        <v>1451</v>
      </c>
      <c r="B1416" s="54" t="s">
        <v>321</v>
      </c>
      <c r="C1416" s="89" t="s">
        <v>941</v>
      </c>
      <c r="D1416" s="89" t="s">
        <v>35</v>
      </c>
      <c r="E1416" s="89" t="s">
        <v>35</v>
      </c>
      <c r="F1416" s="90" t="s">
        <v>215</v>
      </c>
      <c r="G1416" s="32" t="s">
        <v>218</v>
      </c>
      <c r="H1416" s="83" t="s">
        <v>412</v>
      </c>
      <c r="I1416" s="58" t="s">
        <v>1229</v>
      </c>
      <c r="J1416" s="58" t="s">
        <v>966</v>
      </c>
      <c r="K1416" s="58" t="s">
        <v>1229</v>
      </c>
      <c r="L1416" s="58" t="s">
        <v>966</v>
      </c>
      <c r="M1416" s="58" t="s">
        <v>326</v>
      </c>
      <c r="N1416" s="91" t="s">
        <v>237</v>
      </c>
      <c r="O1416" s="91" t="s">
        <v>98</v>
      </c>
      <c r="P1416" s="94">
        <v>1</v>
      </c>
      <c r="Q1416" s="94">
        <v>107000</v>
      </c>
      <c r="R1416" s="57">
        <f t="shared" si="192"/>
        <v>107000</v>
      </c>
      <c r="S1416" s="57">
        <f t="shared" ref="S1416:S1432" si="196">R1416*1.07</f>
        <v>114490</v>
      </c>
      <c r="T1416" s="57">
        <f t="shared" si="195"/>
        <v>122504.3</v>
      </c>
      <c r="U1416" s="89" t="s">
        <v>549</v>
      </c>
      <c r="V1416" s="91" t="s">
        <v>546</v>
      </c>
      <c r="W1416" s="95" t="s">
        <v>101</v>
      </c>
      <c r="X1416" s="91">
        <v>0</v>
      </c>
    </row>
    <row r="1417" spans="1:24" ht="64.5">
      <c r="A1417" s="26">
        <v>1452</v>
      </c>
      <c r="B1417" s="54" t="s">
        <v>321</v>
      </c>
      <c r="C1417" s="89" t="s">
        <v>941</v>
      </c>
      <c r="D1417" s="89" t="s">
        <v>35</v>
      </c>
      <c r="E1417" s="89" t="s">
        <v>35</v>
      </c>
      <c r="F1417" s="90" t="s">
        <v>215</v>
      </c>
      <c r="G1417" s="32" t="s">
        <v>218</v>
      </c>
      <c r="H1417" s="83" t="s">
        <v>317</v>
      </c>
      <c r="I1417" s="58" t="s">
        <v>1230</v>
      </c>
      <c r="J1417" s="58" t="s">
        <v>967</v>
      </c>
      <c r="K1417" s="58" t="s">
        <v>1230</v>
      </c>
      <c r="L1417" s="58" t="s">
        <v>967</v>
      </c>
      <c r="M1417" s="58" t="s">
        <v>326</v>
      </c>
      <c r="N1417" s="91" t="s">
        <v>237</v>
      </c>
      <c r="O1417" s="91" t="s">
        <v>98</v>
      </c>
      <c r="P1417" s="94">
        <v>1</v>
      </c>
      <c r="Q1417" s="94">
        <v>13000</v>
      </c>
      <c r="R1417" s="57">
        <f t="shared" si="192"/>
        <v>13000</v>
      </c>
      <c r="S1417" s="57">
        <f t="shared" si="196"/>
        <v>13910</v>
      </c>
      <c r="T1417" s="57">
        <f t="shared" si="195"/>
        <v>14883.7</v>
      </c>
      <c r="U1417" s="89" t="s">
        <v>549</v>
      </c>
      <c r="V1417" s="91" t="s">
        <v>546</v>
      </c>
      <c r="W1417" s="95" t="s">
        <v>101</v>
      </c>
      <c r="X1417" s="91">
        <v>0</v>
      </c>
    </row>
    <row r="1418" spans="1:24" ht="48" customHeight="1">
      <c r="A1418" s="26">
        <v>1453</v>
      </c>
      <c r="B1418" s="54" t="s">
        <v>321</v>
      </c>
      <c r="C1418" s="89" t="s">
        <v>941</v>
      </c>
      <c r="D1418" s="89" t="s">
        <v>35</v>
      </c>
      <c r="E1418" s="89" t="s">
        <v>35</v>
      </c>
      <c r="F1418" s="90" t="s">
        <v>215</v>
      </c>
      <c r="G1418" s="32" t="s">
        <v>218</v>
      </c>
      <c r="H1418" s="83" t="s">
        <v>317</v>
      </c>
      <c r="I1418" s="58" t="s">
        <v>1231</v>
      </c>
      <c r="J1418" s="58" t="s">
        <v>968</v>
      </c>
      <c r="K1418" s="58" t="s">
        <v>1231</v>
      </c>
      <c r="L1418" s="58" t="s">
        <v>968</v>
      </c>
      <c r="M1418" s="58" t="s">
        <v>326</v>
      </c>
      <c r="N1418" s="91" t="s">
        <v>237</v>
      </c>
      <c r="O1418" s="91" t="s">
        <v>98</v>
      </c>
      <c r="P1418" s="94">
        <v>1</v>
      </c>
      <c r="Q1418" s="94">
        <v>9800</v>
      </c>
      <c r="R1418" s="57">
        <f t="shared" si="192"/>
        <v>9800</v>
      </c>
      <c r="S1418" s="57">
        <f t="shared" si="196"/>
        <v>10486</v>
      </c>
      <c r="T1418" s="57">
        <f t="shared" si="195"/>
        <v>11220.02</v>
      </c>
      <c r="U1418" s="32" t="s">
        <v>152</v>
      </c>
      <c r="V1418" s="91" t="s">
        <v>558</v>
      </c>
      <c r="W1418" s="95" t="s">
        <v>101</v>
      </c>
      <c r="X1418" s="91">
        <v>0</v>
      </c>
    </row>
    <row r="1419" spans="1:24" ht="102.75">
      <c r="A1419" s="26">
        <v>1454</v>
      </c>
      <c r="B1419" s="54" t="s">
        <v>321</v>
      </c>
      <c r="C1419" s="89" t="s">
        <v>941</v>
      </c>
      <c r="D1419" s="89" t="s">
        <v>35</v>
      </c>
      <c r="E1419" s="89" t="s">
        <v>35</v>
      </c>
      <c r="F1419" s="90" t="s">
        <v>215</v>
      </c>
      <c r="G1419" s="32" t="s">
        <v>218</v>
      </c>
      <c r="H1419" s="77" t="s">
        <v>410</v>
      </c>
      <c r="I1419" s="59" t="s">
        <v>1232</v>
      </c>
      <c r="J1419" s="59" t="s">
        <v>969</v>
      </c>
      <c r="K1419" s="59" t="s">
        <v>1232</v>
      </c>
      <c r="L1419" s="59" t="s">
        <v>969</v>
      </c>
      <c r="M1419" s="58" t="s">
        <v>326</v>
      </c>
      <c r="N1419" s="91" t="s">
        <v>237</v>
      </c>
      <c r="O1419" s="91" t="s">
        <v>98</v>
      </c>
      <c r="P1419" s="94">
        <v>1</v>
      </c>
      <c r="Q1419" s="94">
        <v>38500</v>
      </c>
      <c r="R1419" s="57">
        <f t="shared" si="192"/>
        <v>38500</v>
      </c>
      <c r="S1419" s="57">
        <f t="shared" si="196"/>
        <v>41195</v>
      </c>
      <c r="T1419" s="57">
        <f t="shared" si="195"/>
        <v>44078.65</v>
      </c>
      <c r="U1419" s="89" t="s">
        <v>549</v>
      </c>
      <c r="V1419" s="91" t="s">
        <v>546</v>
      </c>
      <c r="W1419" s="95" t="s">
        <v>101</v>
      </c>
      <c r="X1419" s="91">
        <v>0</v>
      </c>
    </row>
    <row r="1420" spans="1:24" ht="51.75">
      <c r="A1420" s="26">
        <v>1455</v>
      </c>
      <c r="B1420" s="54" t="s">
        <v>321</v>
      </c>
      <c r="C1420" s="89" t="s">
        <v>941</v>
      </c>
      <c r="D1420" s="89" t="s">
        <v>35</v>
      </c>
      <c r="E1420" s="89" t="s">
        <v>35</v>
      </c>
      <c r="F1420" s="90" t="s">
        <v>215</v>
      </c>
      <c r="G1420" s="32" t="s">
        <v>218</v>
      </c>
      <c r="H1420" s="83" t="s">
        <v>401</v>
      </c>
      <c r="I1420" s="58" t="s">
        <v>1233</v>
      </c>
      <c r="J1420" s="58" t="s">
        <v>970</v>
      </c>
      <c r="K1420" s="58" t="s">
        <v>1305</v>
      </c>
      <c r="L1420" s="58" t="s">
        <v>1990</v>
      </c>
      <c r="M1420" s="58" t="s">
        <v>333</v>
      </c>
      <c r="N1420" s="91" t="s">
        <v>237</v>
      </c>
      <c r="O1420" s="91" t="s">
        <v>98</v>
      </c>
      <c r="P1420" s="94">
        <v>1</v>
      </c>
      <c r="Q1420" s="94">
        <v>30000</v>
      </c>
      <c r="R1420" s="57">
        <f t="shared" si="192"/>
        <v>30000</v>
      </c>
      <c r="S1420" s="57">
        <f t="shared" si="196"/>
        <v>32100.000000000004</v>
      </c>
      <c r="T1420" s="57">
        <f t="shared" si="195"/>
        <v>34347.000000000007</v>
      </c>
      <c r="U1420" s="89" t="s">
        <v>1986</v>
      </c>
      <c r="V1420" s="91" t="s">
        <v>569</v>
      </c>
      <c r="W1420" s="95" t="s">
        <v>101</v>
      </c>
      <c r="X1420" s="91">
        <v>0</v>
      </c>
    </row>
    <row r="1421" spans="1:24" ht="77.25">
      <c r="A1421" s="26">
        <v>1456</v>
      </c>
      <c r="B1421" s="54" t="s">
        <v>321</v>
      </c>
      <c r="C1421" s="89" t="s">
        <v>941</v>
      </c>
      <c r="D1421" s="89" t="s">
        <v>35</v>
      </c>
      <c r="E1421" s="89" t="s">
        <v>35</v>
      </c>
      <c r="F1421" s="90" t="s">
        <v>215</v>
      </c>
      <c r="G1421" s="32" t="s">
        <v>218</v>
      </c>
      <c r="H1421" s="83" t="s">
        <v>401</v>
      </c>
      <c r="I1421" s="58" t="s">
        <v>1234</v>
      </c>
      <c r="J1421" s="58" t="s">
        <v>971</v>
      </c>
      <c r="K1421" s="58" t="s">
        <v>1306</v>
      </c>
      <c r="L1421" s="58" t="s">
        <v>972</v>
      </c>
      <c r="M1421" s="58" t="s">
        <v>973</v>
      </c>
      <c r="N1421" s="91" t="s">
        <v>237</v>
      </c>
      <c r="O1421" s="91" t="s">
        <v>98</v>
      </c>
      <c r="P1421" s="94">
        <v>1</v>
      </c>
      <c r="Q1421" s="94">
        <v>65260</v>
      </c>
      <c r="R1421" s="57">
        <f t="shared" si="192"/>
        <v>65260</v>
      </c>
      <c r="S1421" s="57">
        <f t="shared" si="196"/>
        <v>69828.2</v>
      </c>
      <c r="T1421" s="57">
        <f t="shared" si="195"/>
        <v>74716.173999999999</v>
      </c>
      <c r="U1421" s="89" t="s">
        <v>1987</v>
      </c>
      <c r="V1421" s="91" t="s">
        <v>532</v>
      </c>
      <c r="W1421" s="95" t="s">
        <v>101</v>
      </c>
      <c r="X1421" s="91">
        <v>0</v>
      </c>
    </row>
    <row r="1422" spans="1:24" ht="64.5">
      <c r="A1422" s="26">
        <v>1457</v>
      </c>
      <c r="B1422" s="54" t="s">
        <v>321</v>
      </c>
      <c r="C1422" s="89" t="s">
        <v>941</v>
      </c>
      <c r="D1422" s="89" t="s">
        <v>35</v>
      </c>
      <c r="E1422" s="89" t="s">
        <v>35</v>
      </c>
      <c r="F1422" s="90" t="s">
        <v>215</v>
      </c>
      <c r="G1422" s="32" t="s">
        <v>218</v>
      </c>
      <c r="H1422" s="83" t="s">
        <v>401</v>
      </c>
      <c r="I1422" s="58" t="s">
        <v>1234</v>
      </c>
      <c r="J1422" s="58" t="s">
        <v>974</v>
      </c>
      <c r="K1422" s="58" t="s">
        <v>1306</v>
      </c>
      <c r="L1422" s="58" t="s">
        <v>1752</v>
      </c>
      <c r="M1422" s="58" t="s">
        <v>975</v>
      </c>
      <c r="N1422" s="91" t="s">
        <v>237</v>
      </c>
      <c r="O1422" s="91" t="s">
        <v>98</v>
      </c>
      <c r="P1422" s="94">
        <v>1</v>
      </c>
      <c r="Q1422" s="94">
        <v>98080</v>
      </c>
      <c r="R1422" s="57">
        <f t="shared" si="192"/>
        <v>98080</v>
      </c>
      <c r="S1422" s="57">
        <f t="shared" si="196"/>
        <v>104945.60000000001</v>
      </c>
      <c r="T1422" s="57">
        <f t="shared" si="195"/>
        <v>112291.79200000002</v>
      </c>
      <c r="U1422" s="89" t="s">
        <v>549</v>
      </c>
      <c r="V1422" s="91" t="s">
        <v>546</v>
      </c>
      <c r="W1422" s="95" t="s">
        <v>101</v>
      </c>
      <c r="X1422" s="91">
        <v>0</v>
      </c>
    </row>
    <row r="1423" spans="1:24" ht="64.5">
      <c r="A1423" s="26">
        <v>1458</v>
      </c>
      <c r="B1423" s="54" t="s">
        <v>321</v>
      </c>
      <c r="C1423" s="89" t="s">
        <v>941</v>
      </c>
      <c r="D1423" s="89" t="s">
        <v>35</v>
      </c>
      <c r="E1423" s="89" t="s">
        <v>35</v>
      </c>
      <c r="F1423" s="90" t="s">
        <v>215</v>
      </c>
      <c r="G1423" s="32" t="s">
        <v>218</v>
      </c>
      <c r="H1423" s="83" t="s">
        <v>401</v>
      </c>
      <c r="I1423" s="58" t="s">
        <v>1234</v>
      </c>
      <c r="J1423" s="58" t="s">
        <v>974</v>
      </c>
      <c r="K1423" s="58" t="s">
        <v>1306</v>
      </c>
      <c r="L1423" s="58" t="s">
        <v>1752</v>
      </c>
      <c r="M1423" s="58" t="s">
        <v>975</v>
      </c>
      <c r="N1423" s="91" t="s">
        <v>237</v>
      </c>
      <c r="O1423" s="91" t="s">
        <v>98</v>
      </c>
      <c r="P1423" s="94">
        <v>1</v>
      </c>
      <c r="Q1423" s="94">
        <f>49040+49040</f>
        <v>98080</v>
      </c>
      <c r="R1423" s="57">
        <f>P1423*Q1423</f>
        <v>98080</v>
      </c>
      <c r="S1423" s="57">
        <f t="shared" si="196"/>
        <v>104945.60000000001</v>
      </c>
      <c r="T1423" s="57">
        <f>S1423*1.07</f>
        <v>112291.79200000002</v>
      </c>
      <c r="U1423" s="89" t="s">
        <v>2065</v>
      </c>
      <c r="V1423" s="91" t="s">
        <v>963</v>
      </c>
      <c r="W1423" s="95" t="s">
        <v>101</v>
      </c>
      <c r="X1423" s="91">
        <v>0</v>
      </c>
    </row>
    <row r="1424" spans="1:24" ht="51.75">
      <c r="A1424" s="26">
        <v>1459</v>
      </c>
      <c r="B1424" s="54" t="s">
        <v>321</v>
      </c>
      <c r="C1424" s="89" t="s">
        <v>941</v>
      </c>
      <c r="D1424" s="89" t="s">
        <v>35</v>
      </c>
      <c r="E1424" s="89" t="s">
        <v>35</v>
      </c>
      <c r="F1424" s="90" t="s">
        <v>215</v>
      </c>
      <c r="G1424" s="32" t="s">
        <v>218</v>
      </c>
      <c r="H1424" s="83" t="s">
        <v>390</v>
      </c>
      <c r="I1424" s="58" t="s">
        <v>1235</v>
      </c>
      <c r="J1424" s="58" t="s">
        <v>976</v>
      </c>
      <c r="K1424" s="58" t="s">
        <v>1235</v>
      </c>
      <c r="L1424" s="58" t="s">
        <v>1701</v>
      </c>
      <c r="M1424" s="58" t="s">
        <v>326</v>
      </c>
      <c r="N1424" s="91" t="s">
        <v>237</v>
      </c>
      <c r="O1424" s="91" t="s">
        <v>98</v>
      </c>
      <c r="P1424" s="94">
        <v>1</v>
      </c>
      <c r="Q1424" s="94">
        <v>2000</v>
      </c>
      <c r="R1424" s="57">
        <f>P1424*Q1424</f>
        <v>2000</v>
      </c>
      <c r="S1424" s="57">
        <f t="shared" si="196"/>
        <v>2140</v>
      </c>
      <c r="T1424" s="57">
        <f>S1424*1.07</f>
        <v>2289.8000000000002</v>
      </c>
      <c r="U1424" s="89" t="s">
        <v>1700</v>
      </c>
      <c r="V1424" s="91" t="s">
        <v>546</v>
      </c>
      <c r="W1424" s="95" t="s">
        <v>101</v>
      </c>
      <c r="X1424" s="91">
        <v>0</v>
      </c>
    </row>
    <row r="1425" spans="1:24" ht="51.75">
      <c r="A1425" s="26">
        <v>1460</v>
      </c>
      <c r="B1425" s="54" t="s">
        <v>321</v>
      </c>
      <c r="C1425" s="89" t="s">
        <v>941</v>
      </c>
      <c r="D1425" s="89" t="s">
        <v>35</v>
      </c>
      <c r="E1425" s="89" t="s">
        <v>35</v>
      </c>
      <c r="F1425" s="90" t="s">
        <v>215</v>
      </c>
      <c r="G1425" s="32" t="s">
        <v>218</v>
      </c>
      <c r="H1425" s="83" t="s">
        <v>390</v>
      </c>
      <c r="I1425" s="58" t="s">
        <v>1235</v>
      </c>
      <c r="J1425" s="58" t="s">
        <v>976</v>
      </c>
      <c r="K1425" s="58" t="s">
        <v>1235</v>
      </c>
      <c r="L1425" s="58" t="s">
        <v>976</v>
      </c>
      <c r="M1425" s="58" t="s">
        <v>326</v>
      </c>
      <c r="N1425" s="91" t="s">
        <v>237</v>
      </c>
      <c r="O1425" s="91" t="s">
        <v>98</v>
      </c>
      <c r="P1425" s="94">
        <v>1</v>
      </c>
      <c r="Q1425" s="94">
        <v>42500</v>
      </c>
      <c r="R1425" s="57">
        <f t="shared" si="192"/>
        <v>42500</v>
      </c>
      <c r="S1425" s="57">
        <f t="shared" si="196"/>
        <v>45475</v>
      </c>
      <c r="T1425" s="57">
        <f t="shared" si="195"/>
        <v>48658.25</v>
      </c>
      <c r="U1425" s="32" t="s">
        <v>152</v>
      </c>
      <c r="V1425" s="91" t="s">
        <v>558</v>
      </c>
      <c r="W1425" s="95" t="s">
        <v>101</v>
      </c>
      <c r="X1425" s="91">
        <v>0</v>
      </c>
    </row>
    <row r="1426" spans="1:24" ht="70.5" customHeight="1">
      <c r="A1426" s="26">
        <v>1461</v>
      </c>
      <c r="B1426" s="54" t="s">
        <v>321</v>
      </c>
      <c r="C1426" s="89" t="s">
        <v>941</v>
      </c>
      <c r="D1426" s="89" t="s">
        <v>35</v>
      </c>
      <c r="E1426" s="89" t="s">
        <v>35</v>
      </c>
      <c r="F1426" s="90" t="s">
        <v>215</v>
      </c>
      <c r="G1426" s="32" t="s">
        <v>218</v>
      </c>
      <c r="H1426" s="83" t="s">
        <v>317</v>
      </c>
      <c r="I1426" s="58" t="s">
        <v>1844</v>
      </c>
      <c r="J1426" s="58" t="s">
        <v>1843</v>
      </c>
      <c r="K1426" s="58" t="s">
        <v>1844</v>
      </c>
      <c r="L1426" s="58" t="s">
        <v>1843</v>
      </c>
      <c r="M1426" s="58" t="s">
        <v>326</v>
      </c>
      <c r="N1426" s="91" t="s">
        <v>237</v>
      </c>
      <c r="O1426" s="91" t="s">
        <v>97</v>
      </c>
      <c r="P1426" s="94">
        <v>1</v>
      </c>
      <c r="Q1426" s="94">
        <v>200000</v>
      </c>
      <c r="R1426" s="57">
        <f t="shared" si="192"/>
        <v>200000</v>
      </c>
      <c r="S1426" s="57">
        <f t="shared" si="196"/>
        <v>214000</v>
      </c>
      <c r="T1426" s="57">
        <f t="shared" si="195"/>
        <v>228980</v>
      </c>
      <c r="U1426" s="89" t="s">
        <v>153</v>
      </c>
      <c r="V1426" s="91" t="s">
        <v>558</v>
      </c>
      <c r="W1426" s="95" t="s">
        <v>101</v>
      </c>
      <c r="X1426" s="91">
        <v>0</v>
      </c>
    </row>
    <row r="1427" spans="1:24" ht="51.75">
      <c r="A1427" s="26">
        <v>1462</v>
      </c>
      <c r="B1427" s="54" t="s">
        <v>321</v>
      </c>
      <c r="C1427" s="89" t="s">
        <v>941</v>
      </c>
      <c r="D1427" s="89" t="s">
        <v>35</v>
      </c>
      <c r="E1427" s="89" t="s">
        <v>35</v>
      </c>
      <c r="F1427" s="90" t="s">
        <v>215</v>
      </c>
      <c r="G1427" s="32" t="s">
        <v>218</v>
      </c>
      <c r="H1427" s="83" t="s">
        <v>396</v>
      </c>
      <c r="I1427" s="96" t="s">
        <v>1236</v>
      </c>
      <c r="J1427" s="96" t="s">
        <v>977</v>
      </c>
      <c r="K1427" s="96" t="s">
        <v>1236</v>
      </c>
      <c r="L1427" s="96" t="s">
        <v>977</v>
      </c>
      <c r="M1427" s="102" t="s">
        <v>326</v>
      </c>
      <c r="N1427" s="91" t="s">
        <v>237</v>
      </c>
      <c r="O1427" s="91" t="s">
        <v>98</v>
      </c>
      <c r="P1427" s="94">
        <v>1</v>
      </c>
      <c r="Q1427" s="97">
        <v>362000</v>
      </c>
      <c r="R1427" s="57">
        <f t="shared" si="192"/>
        <v>362000</v>
      </c>
      <c r="S1427" s="57">
        <f t="shared" si="196"/>
        <v>387340</v>
      </c>
      <c r="T1427" s="57">
        <f t="shared" si="195"/>
        <v>414453.80000000005</v>
      </c>
      <c r="U1427" s="89" t="s">
        <v>549</v>
      </c>
      <c r="V1427" s="91" t="s">
        <v>551</v>
      </c>
      <c r="W1427" s="95" t="s">
        <v>101</v>
      </c>
      <c r="X1427" s="91">
        <v>0</v>
      </c>
    </row>
    <row r="1428" spans="1:24" ht="64.5">
      <c r="A1428" s="26">
        <v>1463</v>
      </c>
      <c r="B1428" s="54" t="s">
        <v>321</v>
      </c>
      <c r="C1428" s="89" t="s">
        <v>941</v>
      </c>
      <c r="D1428" s="89" t="s">
        <v>35</v>
      </c>
      <c r="E1428" s="89" t="s">
        <v>35</v>
      </c>
      <c r="F1428" s="90" t="s">
        <v>215</v>
      </c>
      <c r="G1428" s="32" t="s">
        <v>218</v>
      </c>
      <c r="H1428" s="83" t="s">
        <v>227</v>
      </c>
      <c r="I1428" s="60" t="s">
        <v>1237</v>
      </c>
      <c r="J1428" s="60" t="s">
        <v>978</v>
      </c>
      <c r="K1428" s="60" t="s">
        <v>1307</v>
      </c>
      <c r="L1428" s="93" t="s">
        <v>979</v>
      </c>
      <c r="M1428" s="58" t="s">
        <v>326</v>
      </c>
      <c r="N1428" s="91" t="s">
        <v>237</v>
      </c>
      <c r="O1428" s="91" t="s">
        <v>98</v>
      </c>
      <c r="P1428" s="94">
        <v>1</v>
      </c>
      <c r="Q1428" s="98">
        <v>198550</v>
      </c>
      <c r="R1428" s="57">
        <f t="shared" si="192"/>
        <v>198550</v>
      </c>
      <c r="S1428" s="57">
        <f t="shared" si="196"/>
        <v>212448.5</v>
      </c>
      <c r="T1428" s="57">
        <f t="shared" si="195"/>
        <v>227319.89500000002</v>
      </c>
      <c r="U1428" s="89" t="s">
        <v>549</v>
      </c>
      <c r="V1428" s="91" t="s">
        <v>551</v>
      </c>
      <c r="W1428" s="95" t="s">
        <v>101</v>
      </c>
      <c r="X1428" s="91">
        <v>0</v>
      </c>
    </row>
    <row r="1429" spans="1:24" ht="64.5">
      <c r="A1429" s="26">
        <v>1464</v>
      </c>
      <c r="B1429" s="54" t="s">
        <v>321</v>
      </c>
      <c r="C1429" s="89" t="s">
        <v>941</v>
      </c>
      <c r="D1429" s="89" t="s">
        <v>35</v>
      </c>
      <c r="E1429" s="89" t="s">
        <v>35</v>
      </c>
      <c r="F1429" s="90" t="s">
        <v>215</v>
      </c>
      <c r="G1429" s="32" t="s">
        <v>218</v>
      </c>
      <c r="H1429" s="83" t="s">
        <v>319</v>
      </c>
      <c r="I1429" s="60" t="s">
        <v>1238</v>
      </c>
      <c r="J1429" s="60" t="s">
        <v>980</v>
      </c>
      <c r="K1429" s="60" t="s">
        <v>1308</v>
      </c>
      <c r="L1429" s="93" t="s">
        <v>981</v>
      </c>
      <c r="M1429" s="58" t="s">
        <v>326</v>
      </c>
      <c r="N1429" s="91" t="s">
        <v>237</v>
      </c>
      <c r="O1429" s="91" t="s">
        <v>98</v>
      </c>
      <c r="P1429" s="94">
        <v>1</v>
      </c>
      <c r="Q1429" s="99">
        <v>41800</v>
      </c>
      <c r="R1429" s="57">
        <f t="shared" si="192"/>
        <v>41800</v>
      </c>
      <c r="S1429" s="57">
        <f t="shared" si="196"/>
        <v>44726</v>
      </c>
      <c r="T1429" s="57">
        <f t="shared" si="195"/>
        <v>47856.82</v>
      </c>
      <c r="U1429" s="89" t="s">
        <v>549</v>
      </c>
      <c r="V1429" s="91" t="s">
        <v>551</v>
      </c>
      <c r="W1429" s="95" t="s">
        <v>101</v>
      </c>
      <c r="X1429" s="91">
        <v>0</v>
      </c>
    </row>
    <row r="1430" spans="1:24" ht="51.75">
      <c r="A1430" s="26">
        <v>1465</v>
      </c>
      <c r="B1430" s="54" t="s">
        <v>321</v>
      </c>
      <c r="C1430" s="89" t="s">
        <v>941</v>
      </c>
      <c r="D1430" s="89" t="s">
        <v>35</v>
      </c>
      <c r="E1430" s="89" t="s">
        <v>35</v>
      </c>
      <c r="F1430" s="90" t="s">
        <v>215</v>
      </c>
      <c r="G1430" s="32" t="s">
        <v>218</v>
      </c>
      <c r="H1430" s="83" t="s">
        <v>399</v>
      </c>
      <c r="I1430" s="60" t="s">
        <v>1239</v>
      </c>
      <c r="J1430" s="60" t="s">
        <v>1174</v>
      </c>
      <c r="K1430" s="60" t="s">
        <v>1239</v>
      </c>
      <c r="L1430" s="93" t="s">
        <v>1175</v>
      </c>
      <c r="M1430" s="58" t="s">
        <v>326</v>
      </c>
      <c r="N1430" s="91" t="s">
        <v>237</v>
      </c>
      <c r="O1430" s="91" t="s">
        <v>98</v>
      </c>
      <c r="P1430" s="94">
        <v>1</v>
      </c>
      <c r="Q1430" s="99">
        <v>108000</v>
      </c>
      <c r="R1430" s="57">
        <f t="shared" si="192"/>
        <v>108000</v>
      </c>
      <c r="S1430" s="57">
        <f t="shared" si="196"/>
        <v>115560</v>
      </c>
      <c r="T1430" s="57">
        <f t="shared" ref="T1430:T1432" si="197">S1430*1.07</f>
        <v>123649.20000000001</v>
      </c>
      <c r="U1430" s="89" t="s">
        <v>549</v>
      </c>
      <c r="V1430" s="91" t="s">
        <v>551</v>
      </c>
      <c r="W1430" s="95" t="s">
        <v>101</v>
      </c>
      <c r="X1430" s="57">
        <v>0</v>
      </c>
    </row>
    <row r="1431" spans="1:24" ht="90">
      <c r="A1431" s="26">
        <v>1466</v>
      </c>
      <c r="B1431" s="54" t="s">
        <v>321</v>
      </c>
      <c r="C1431" s="89" t="s">
        <v>941</v>
      </c>
      <c r="D1431" s="89" t="s">
        <v>35</v>
      </c>
      <c r="E1431" s="89" t="s">
        <v>35</v>
      </c>
      <c r="F1431" s="90" t="s">
        <v>215</v>
      </c>
      <c r="G1431" s="32" t="s">
        <v>218</v>
      </c>
      <c r="H1431" s="83" t="s">
        <v>228</v>
      </c>
      <c r="I1431" s="96" t="s">
        <v>1240</v>
      </c>
      <c r="J1431" s="96" t="s">
        <v>982</v>
      </c>
      <c r="K1431" s="96" t="s">
        <v>1309</v>
      </c>
      <c r="L1431" s="93" t="s">
        <v>983</v>
      </c>
      <c r="M1431" s="58" t="s">
        <v>326</v>
      </c>
      <c r="N1431" s="91" t="s">
        <v>237</v>
      </c>
      <c r="O1431" s="91" t="s">
        <v>98</v>
      </c>
      <c r="P1431" s="94">
        <v>1</v>
      </c>
      <c r="Q1431" s="57">
        <v>163000</v>
      </c>
      <c r="R1431" s="57">
        <f t="shared" si="192"/>
        <v>163000</v>
      </c>
      <c r="S1431" s="57">
        <f t="shared" si="196"/>
        <v>174410</v>
      </c>
      <c r="T1431" s="57">
        <f t="shared" si="197"/>
        <v>186618.7</v>
      </c>
      <c r="U1431" s="89" t="s">
        <v>549</v>
      </c>
      <c r="V1431" s="91" t="s">
        <v>1991</v>
      </c>
      <c r="W1431" s="95" t="s">
        <v>101</v>
      </c>
      <c r="X1431" s="91">
        <v>0</v>
      </c>
    </row>
    <row r="1432" spans="1:24" ht="81.75" customHeight="1">
      <c r="A1432" s="26">
        <v>1467</v>
      </c>
      <c r="B1432" s="54" t="s">
        <v>321</v>
      </c>
      <c r="C1432" s="89" t="s">
        <v>941</v>
      </c>
      <c r="D1432" s="89" t="s">
        <v>35</v>
      </c>
      <c r="E1432" s="89" t="s">
        <v>35</v>
      </c>
      <c r="F1432" s="90" t="s">
        <v>215</v>
      </c>
      <c r="G1432" s="32" t="s">
        <v>218</v>
      </c>
      <c r="H1432" s="83" t="s">
        <v>228</v>
      </c>
      <c r="I1432" s="96" t="s">
        <v>1240</v>
      </c>
      <c r="J1432" s="96" t="s">
        <v>982</v>
      </c>
      <c r="K1432" s="96" t="s">
        <v>1309</v>
      </c>
      <c r="L1432" s="93" t="s">
        <v>984</v>
      </c>
      <c r="M1432" s="58" t="s">
        <v>326</v>
      </c>
      <c r="N1432" s="91" t="s">
        <v>237</v>
      </c>
      <c r="O1432" s="91" t="s">
        <v>98</v>
      </c>
      <c r="P1432" s="94">
        <v>1</v>
      </c>
      <c r="Q1432" s="57">
        <v>58400</v>
      </c>
      <c r="R1432" s="57">
        <f t="shared" si="192"/>
        <v>58400</v>
      </c>
      <c r="S1432" s="57">
        <f t="shared" si="196"/>
        <v>62488</v>
      </c>
      <c r="T1432" s="57">
        <f t="shared" si="197"/>
        <v>66862.16</v>
      </c>
      <c r="U1432" s="89" t="s">
        <v>161</v>
      </c>
      <c r="V1432" s="91" t="s">
        <v>543</v>
      </c>
      <c r="W1432" s="95" t="s">
        <v>101</v>
      </c>
      <c r="X1432" s="91">
        <v>0</v>
      </c>
    </row>
    <row r="1433" spans="1:24" ht="15.75">
      <c r="A1433" s="26"/>
      <c r="B1433" s="54"/>
      <c r="C1433" s="89"/>
      <c r="D1433" s="89"/>
      <c r="E1433" s="89"/>
      <c r="F1433" s="90"/>
      <c r="G1433" s="32"/>
      <c r="H1433" s="83"/>
      <c r="I1433" s="96"/>
      <c r="J1433" s="96"/>
      <c r="K1433" s="96"/>
      <c r="L1433" s="93"/>
      <c r="M1433" s="58"/>
      <c r="N1433" s="91"/>
      <c r="O1433" s="91"/>
      <c r="P1433" s="94"/>
      <c r="Q1433" s="57"/>
      <c r="R1433" s="57">
        <f>474.93+14600</f>
        <v>15074.93</v>
      </c>
      <c r="S1433" s="57"/>
      <c r="T1433" s="57"/>
      <c r="U1433" s="89"/>
      <c r="V1433" s="91"/>
      <c r="W1433" s="95"/>
      <c r="X1433" s="91"/>
    </row>
    <row r="1434" spans="1:24" ht="12.75">
      <c r="A1434" s="26">
        <v>1468</v>
      </c>
      <c r="B1434" s="105"/>
      <c r="C1434" s="89"/>
      <c r="D1434" s="89"/>
      <c r="E1434" s="89"/>
      <c r="F1434" s="90"/>
      <c r="G1434" s="91"/>
      <c r="H1434" s="103"/>
      <c r="I1434" s="15"/>
      <c r="J1434" s="106"/>
      <c r="K1434" s="106"/>
      <c r="L1434" s="107"/>
      <c r="M1434" s="107"/>
      <c r="N1434" s="107"/>
      <c r="O1434" s="107"/>
      <c r="P1434" s="108"/>
      <c r="Q1434" s="108"/>
      <c r="R1434" s="109">
        <f>SUM(R1383:R1433)</f>
        <v>3447551.93</v>
      </c>
      <c r="S1434" s="110"/>
      <c r="T1434" s="110"/>
      <c r="U1434" s="89"/>
      <c r="V1434" s="91"/>
      <c r="W1434" s="89"/>
      <c r="X1434" s="91"/>
    </row>
    <row r="1435" spans="1:24" ht="39">
      <c r="A1435" s="26">
        <v>1469</v>
      </c>
      <c r="B1435" s="54" t="s">
        <v>321</v>
      </c>
      <c r="C1435" s="89" t="s">
        <v>941</v>
      </c>
      <c r="D1435" s="89" t="s">
        <v>35</v>
      </c>
      <c r="E1435" s="89" t="s">
        <v>35</v>
      </c>
      <c r="F1435" s="90" t="s">
        <v>215</v>
      </c>
      <c r="G1435" s="32" t="s">
        <v>218</v>
      </c>
      <c r="H1435" s="83" t="s">
        <v>317</v>
      </c>
      <c r="I1435" s="58" t="s">
        <v>1749</v>
      </c>
      <c r="J1435" s="58" t="s">
        <v>1748</v>
      </c>
      <c r="K1435" s="58" t="s">
        <v>1751</v>
      </c>
      <c r="L1435" s="58" t="s">
        <v>1750</v>
      </c>
      <c r="M1435" s="58" t="s">
        <v>326</v>
      </c>
      <c r="N1435" s="91" t="s">
        <v>237</v>
      </c>
      <c r="O1435" s="91" t="s">
        <v>98</v>
      </c>
      <c r="P1435" s="94">
        <v>1</v>
      </c>
      <c r="Q1435" s="94">
        <v>8000</v>
      </c>
      <c r="R1435" s="57">
        <f t="shared" ref="R1435:R1444" si="198">P1435*Q1435</f>
        <v>8000</v>
      </c>
      <c r="S1435" s="57">
        <f t="shared" ref="S1435:S1444" si="199">R1435*1.07</f>
        <v>8560</v>
      </c>
      <c r="T1435" s="57">
        <f t="shared" ref="T1435:T1441" si="200">S1435*1.07</f>
        <v>9159.2000000000007</v>
      </c>
      <c r="U1435" s="89" t="s">
        <v>549</v>
      </c>
      <c r="V1435" s="91" t="s">
        <v>546</v>
      </c>
      <c r="W1435" s="95" t="s">
        <v>101</v>
      </c>
      <c r="X1435" s="91">
        <v>0</v>
      </c>
    </row>
    <row r="1436" spans="1:24" ht="90">
      <c r="A1436" s="26">
        <v>1470</v>
      </c>
      <c r="B1436" s="54" t="s">
        <v>321</v>
      </c>
      <c r="C1436" s="89" t="s">
        <v>941</v>
      </c>
      <c r="D1436" s="89" t="s">
        <v>35</v>
      </c>
      <c r="E1436" s="89" t="s">
        <v>35</v>
      </c>
      <c r="F1436" s="90" t="s">
        <v>215</v>
      </c>
      <c r="G1436" s="32" t="s">
        <v>218</v>
      </c>
      <c r="H1436" s="83" t="s">
        <v>317</v>
      </c>
      <c r="I1436" s="58" t="s">
        <v>1785</v>
      </c>
      <c r="J1436" s="58" t="s">
        <v>1783</v>
      </c>
      <c r="K1436" s="58" t="s">
        <v>1786</v>
      </c>
      <c r="L1436" s="58" t="s">
        <v>1784</v>
      </c>
      <c r="M1436" s="58" t="s">
        <v>326</v>
      </c>
      <c r="N1436" s="91" t="s">
        <v>237</v>
      </c>
      <c r="O1436" s="91" t="s">
        <v>98</v>
      </c>
      <c r="P1436" s="94">
        <v>1</v>
      </c>
      <c r="Q1436" s="94">
        <v>900</v>
      </c>
      <c r="R1436" s="57">
        <f t="shared" si="198"/>
        <v>900</v>
      </c>
      <c r="S1436" s="57">
        <f t="shared" si="199"/>
        <v>963</v>
      </c>
      <c r="T1436" s="57">
        <f t="shared" si="200"/>
        <v>1030.4100000000001</v>
      </c>
      <c r="U1436" s="89" t="s">
        <v>549</v>
      </c>
      <c r="V1436" s="91" t="s">
        <v>546</v>
      </c>
      <c r="W1436" s="95" t="s">
        <v>101</v>
      </c>
      <c r="X1436" s="91">
        <v>0</v>
      </c>
    </row>
    <row r="1437" spans="1:24" ht="64.5">
      <c r="A1437" s="26">
        <v>1471</v>
      </c>
      <c r="B1437" s="54" t="s">
        <v>321</v>
      </c>
      <c r="C1437" s="89" t="s">
        <v>941</v>
      </c>
      <c r="D1437" s="89" t="s">
        <v>35</v>
      </c>
      <c r="E1437" s="89" t="s">
        <v>35</v>
      </c>
      <c r="F1437" s="90" t="s">
        <v>215</v>
      </c>
      <c r="G1437" s="32" t="s">
        <v>218</v>
      </c>
      <c r="H1437" s="83" t="s">
        <v>228</v>
      </c>
      <c r="I1437" s="96" t="s">
        <v>1240</v>
      </c>
      <c r="J1437" s="96" t="s">
        <v>982</v>
      </c>
      <c r="K1437" s="96" t="s">
        <v>1309</v>
      </c>
      <c r="L1437" s="93" t="s">
        <v>984</v>
      </c>
      <c r="M1437" s="58" t="s">
        <v>326</v>
      </c>
      <c r="N1437" s="91" t="s">
        <v>237</v>
      </c>
      <c r="O1437" s="91" t="s">
        <v>98</v>
      </c>
      <c r="P1437" s="94">
        <v>1</v>
      </c>
      <c r="Q1437" s="57">
        <v>26000</v>
      </c>
      <c r="R1437" s="57">
        <f t="shared" si="198"/>
        <v>26000</v>
      </c>
      <c r="S1437" s="57">
        <f t="shared" si="199"/>
        <v>27820</v>
      </c>
      <c r="T1437" s="57">
        <f t="shared" si="200"/>
        <v>29767.4</v>
      </c>
      <c r="U1437" s="89" t="s">
        <v>152</v>
      </c>
      <c r="V1437" s="91" t="s">
        <v>429</v>
      </c>
      <c r="W1437" s="95" t="s">
        <v>101</v>
      </c>
      <c r="X1437" s="91">
        <v>0</v>
      </c>
    </row>
    <row r="1438" spans="1:24" ht="77.25">
      <c r="A1438" s="26">
        <v>1472</v>
      </c>
      <c r="B1438" s="54" t="s">
        <v>321</v>
      </c>
      <c r="C1438" s="89" t="s">
        <v>941</v>
      </c>
      <c r="D1438" s="89" t="s">
        <v>35</v>
      </c>
      <c r="E1438" s="89" t="s">
        <v>35</v>
      </c>
      <c r="F1438" s="90" t="s">
        <v>215</v>
      </c>
      <c r="G1438" s="32" t="s">
        <v>218</v>
      </c>
      <c r="H1438" s="83" t="s">
        <v>373</v>
      </c>
      <c r="I1438" s="58" t="s">
        <v>1224</v>
      </c>
      <c r="J1438" s="58" t="s">
        <v>962</v>
      </c>
      <c r="K1438" s="58" t="s">
        <v>1224</v>
      </c>
      <c r="L1438" s="58" t="s">
        <v>1927</v>
      </c>
      <c r="M1438" s="58" t="s">
        <v>326</v>
      </c>
      <c r="N1438" s="91" t="s">
        <v>237</v>
      </c>
      <c r="O1438" s="91" t="s">
        <v>98</v>
      </c>
      <c r="P1438" s="94">
        <v>1</v>
      </c>
      <c r="Q1438" s="94">
        <v>14100</v>
      </c>
      <c r="R1438" s="57">
        <f t="shared" si="198"/>
        <v>14100</v>
      </c>
      <c r="S1438" s="57">
        <f t="shared" si="199"/>
        <v>15087</v>
      </c>
      <c r="T1438" s="57">
        <f t="shared" si="200"/>
        <v>16143.09</v>
      </c>
      <c r="U1438" s="89" t="s">
        <v>153</v>
      </c>
      <c r="V1438" s="91" t="s">
        <v>558</v>
      </c>
      <c r="W1438" s="95" t="s">
        <v>101</v>
      </c>
      <c r="X1438" s="91">
        <v>0</v>
      </c>
    </row>
    <row r="1439" spans="1:24" ht="102.75">
      <c r="A1439" s="26">
        <v>1473</v>
      </c>
      <c r="B1439" s="54" t="s">
        <v>321</v>
      </c>
      <c r="C1439" s="89" t="s">
        <v>941</v>
      </c>
      <c r="D1439" s="89" t="s">
        <v>35</v>
      </c>
      <c r="E1439" s="89" t="s">
        <v>35</v>
      </c>
      <c r="F1439" s="90" t="s">
        <v>215</v>
      </c>
      <c r="G1439" s="32" t="s">
        <v>218</v>
      </c>
      <c r="H1439" s="83" t="s">
        <v>410</v>
      </c>
      <c r="I1439" s="59" t="s">
        <v>1232</v>
      </c>
      <c r="J1439" s="59" t="s">
        <v>969</v>
      </c>
      <c r="K1439" s="59" t="s">
        <v>1232</v>
      </c>
      <c r="L1439" s="59" t="s">
        <v>1988</v>
      </c>
      <c r="M1439" s="58" t="s">
        <v>326</v>
      </c>
      <c r="N1439" s="91" t="s">
        <v>237</v>
      </c>
      <c r="O1439" s="91" t="s">
        <v>98</v>
      </c>
      <c r="P1439" s="94">
        <v>1</v>
      </c>
      <c r="Q1439" s="94">
        <v>40000</v>
      </c>
      <c r="R1439" s="57">
        <f t="shared" si="198"/>
        <v>40000</v>
      </c>
      <c r="S1439" s="57">
        <f t="shared" si="199"/>
        <v>42800</v>
      </c>
      <c r="T1439" s="57">
        <f t="shared" si="200"/>
        <v>45796</v>
      </c>
      <c r="U1439" s="89" t="s">
        <v>1986</v>
      </c>
      <c r="V1439" s="91" t="s">
        <v>569</v>
      </c>
      <c r="W1439" s="95" t="s">
        <v>101</v>
      </c>
      <c r="X1439" s="91">
        <v>0</v>
      </c>
    </row>
    <row r="1440" spans="1:24" ht="42.75" customHeight="1">
      <c r="A1440" s="26">
        <v>1474</v>
      </c>
      <c r="B1440" s="54" t="s">
        <v>321</v>
      </c>
      <c r="C1440" s="89" t="s">
        <v>941</v>
      </c>
      <c r="D1440" s="89" t="s">
        <v>35</v>
      </c>
      <c r="E1440" s="89" t="s">
        <v>35</v>
      </c>
      <c r="F1440" s="90" t="s">
        <v>215</v>
      </c>
      <c r="G1440" s="32" t="s">
        <v>218</v>
      </c>
      <c r="H1440" s="83" t="s">
        <v>413</v>
      </c>
      <c r="I1440" s="58" t="s">
        <v>2063</v>
      </c>
      <c r="J1440" s="58" t="s">
        <v>2062</v>
      </c>
      <c r="K1440" s="58" t="s">
        <v>2064</v>
      </c>
      <c r="L1440" s="58" t="s">
        <v>2062</v>
      </c>
      <c r="M1440" s="58" t="s">
        <v>326</v>
      </c>
      <c r="N1440" s="91" t="s">
        <v>237</v>
      </c>
      <c r="O1440" s="91" t="s">
        <v>98</v>
      </c>
      <c r="P1440" s="94">
        <v>1</v>
      </c>
      <c r="Q1440" s="94">
        <v>711000</v>
      </c>
      <c r="R1440" s="57">
        <f t="shared" si="198"/>
        <v>711000</v>
      </c>
      <c r="S1440" s="57">
        <f t="shared" si="199"/>
        <v>760770</v>
      </c>
      <c r="T1440" s="57">
        <f t="shared" si="200"/>
        <v>814023.9</v>
      </c>
      <c r="U1440" s="89" t="s">
        <v>156</v>
      </c>
      <c r="V1440" s="91" t="s">
        <v>991</v>
      </c>
      <c r="W1440" s="95" t="s">
        <v>101</v>
      </c>
      <c r="X1440" s="91">
        <v>0</v>
      </c>
    </row>
    <row r="1441" spans="1:24" ht="63.75" customHeight="1">
      <c r="A1441" s="26">
        <v>1475</v>
      </c>
      <c r="B1441" s="54" t="s">
        <v>321</v>
      </c>
      <c r="C1441" s="89" t="s">
        <v>941</v>
      </c>
      <c r="D1441" s="89" t="s">
        <v>35</v>
      </c>
      <c r="E1441" s="89" t="s">
        <v>35</v>
      </c>
      <c r="F1441" s="90" t="s">
        <v>215</v>
      </c>
      <c r="G1441" s="32" t="s">
        <v>218</v>
      </c>
      <c r="H1441" s="83" t="s">
        <v>414</v>
      </c>
      <c r="I1441" s="58" t="s">
        <v>2074</v>
      </c>
      <c r="J1441" s="58" t="s">
        <v>2073</v>
      </c>
      <c r="K1441" s="58" t="s">
        <v>2074</v>
      </c>
      <c r="L1441" s="58" t="s">
        <v>2073</v>
      </c>
      <c r="M1441" s="58" t="s">
        <v>333</v>
      </c>
      <c r="N1441" s="91" t="s">
        <v>237</v>
      </c>
      <c r="O1441" s="91" t="s">
        <v>98</v>
      </c>
      <c r="P1441" s="94">
        <v>1</v>
      </c>
      <c r="Q1441" s="94">
        <v>42782</v>
      </c>
      <c r="R1441" s="57">
        <f t="shared" si="198"/>
        <v>42782</v>
      </c>
      <c r="S1441" s="57">
        <f t="shared" si="199"/>
        <v>45776.740000000005</v>
      </c>
      <c r="T1441" s="57">
        <f t="shared" si="200"/>
        <v>48981.111800000006</v>
      </c>
      <c r="U1441" s="89" t="s">
        <v>2065</v>
      </c>
      <c r="V1441" s="91" t="s">
        <v>963</v>
      </c>
      <c r="W1441" s="95" t="s">
        <v>101</v>
      </c>
      <c r="X1441" s="91">
        <v>0</v>
      </c>
    </row>
    <row r="1442" spans="1:24" ht="64.5">
      <c r="A1442" s="26">
        <v>1476</v>
      </c>
      <c r="B1442" s="54" t="s">
        <v>321</v>
      </c>
      <c r="C1442" s="89" t="s">
        <v>941</v>
      </c>
      <c r="D1442" s="89" t="s">
        <v>35</v>
      </c>
      <c r="E1442" s="89" t="s">
        <v>35</v>
      </c>
      <c r="F1442" s="90" t="s">
        <v>215</v>
      </c>
      <c r="G1442" s="32" t="s">
        <v>218</v>
      </c>
      <c r="H1442" s="83" t="s">
        <v>317</v>
      </c>
      <c r="I1442" s="58" t="s">
        <v>2076</v>
      </c>
      <c r="J1442" s="58" t="s">
        <v>2075</v>
      </c>
      <c r="K1442" s="58" t="s">
        <v>2077</v>
      </c>
      <c r="L1442" s="58" t="s">
        <v>2081</v>
      </c>
      <c r="M1442" s="58" t="s">
        <v>326</v>
      </c>
      <c r="N1442" s="91" t="s">
        <v>237</v>
      </c>
      <c r="O1442" s="91" t="s">
        <v>98</v>
      </c>
      <c r="P1442" s="94">
        <v>1</v>
      </c>
      <c r="Q1442" s="94">
        <v>39600</v>
      </c>
      <c r="R1442" s="57">
        <f t="shared" si="198"/>
        <v>39600</v>
      </c>
      <c r="S1442" s="57">
        <f t="shared" si="199"/>
        <v>42372</v>
      </c>
      <c r="T1442" s="57">
        <f t="shared" ref="T1442:T1444" si="201">S1442*1.07</f>
        <v>45338.04</v>
      </c>
      <c r="U1442" s="89" t="s">
        <v>157</v>
      </c>
      <c r="V1442" s="91" t="s">
        <v>2082</v>
      </c>
      <c r="W1442" s="95" t="s">
        <v>101</v>
      </c>
      <c r="X1442" s="91">
        <v>0</v>
      </c>
    </row>
    <row r="1443" spans="1:24" ht="39">
      <c r="A1443" s="26">
        <v>1476</v>
      </c>
      <c r="B1443" s="54" t="s">
        <v>321</v>
      </c>
      <c r="C1443" s="89" t="s">
        <v>941</v>
      </c>
      <c r="D1443" s="89" t="s">
        <v>35</v>
      </c>
      <c r="E1443" s="89" t="s">
        <v>35</v>
      </c>
      <c r="F1443" s="90" t="s">
        <v>215</v>
      </c>
      <c r="G1443" s="32" t="s">
        <v>218</v>
      </c>
      <c r="H1443" s="83" t="s">
        <v>317</v>
      </c>
      <c r="I1443" s="141" t="s">
        <v>2101</v>
      </c>
      <c r="J1443" s="58" t="s">
        <v>2100</v>
      </c>
      <c r="K1443" s="141" t="s">
        <v>2101</v>
      </c>
      <c r="L1443" s="58" t="s">
        <v>2100</v>
      </c>
      <c r="M1443" s="58" t="s">
        <v>326</v>
      </c>
      <c r="N1443" s="91" t="s">
        <v>237</v>
      </c>
      <c r="O1443" s="91" t="s">
        <v>98</v>
      </c>
      <c r="P1443" s="94">
        <v>1</v>
      </c>
      <c r="Q1443" s="94">
        <v>280000</v>
      </c>
      <c r="R1443" s="57">
        <f t="shared" si="198"/>
        <v>280000</v>
      </c>
      <c r="S1443" s="57">
        <f t="shared" si="199"/>
        <v>299600</v>
      </c>
      <c r="T1443" s="57">
        <f t="shared" si="201"/>
        <v>320572</v>
      </c>
      <c r="U1443" s="89" t="s">
        <v>159</v>
      </c>
      <c r="V1443" s="91" t="s">
        <v>948</v>
      </c>
      <c r="W1443" s="95" t="s">
        <v>101</v>
      </c>
      <c r="X1443" s="91">
        <v>0</v>
      </c>
    </row>
    <row r="1444" spans="1:24" ht="51.75">
      <c r="A1444" s="26">
        <v>1464</v>
      </c>
      <c r="B1444" s="54" t="s">
        <v>321</v>
      </c>
      <c r="C1444" s="89" t="s">
        <v>941</v>
      </c>
      <c r="D1444" s="89" t="s">
        <v>35</v>
      </c>
      <c r="E1444" s="89" t="s">
        <v>35</v>
      </c>
      <c r="F1444" s="90" t="s">
        <v>215</v>
      </c>
      <c r="G1444" s="32" t="s">
        <v>218</v>
      </c>
      <c r="H1444" s="83" t="s">
        <v>319</v>
      </c>
      <c r="I1444" s="60" t="s">
        <v>2119</v>
      </c>
      <c r="J1444" s="60" t="s">
        <v>2118</v>
      </c>
      <c r="K1444" s="60" t="s">
        <v>2119</v>
      </c>
      <c r="L1444" s="60" t="s">
        <v>2118</v>
      </c>
      <c r="M1444" s="58" t="s">
        <v>326</v>
      </c>
      <c r="N1444" s="91" t="s">
        <v>237</v>
      </c>
      <c r="O1444" s="91" t="s">
        <v>98</v>
      </c>
      <c r="P1444" s="94">
        <v>1</v>
      </c>
      <c r="Q1444" s="99">
        <v>21108</v>
      </c>
      <c r="R1444" s="57">
        <f t="shared" si="198"/>
        <v>21108</v>
      </c>
      <c r="S1444" s="57">
        <f t="shared" si="199"/>
        <v>22585.56</v>
      </c>
      <c r="T1444" s="57">
        <f t="shared" si="201"/>
        <v>24166.549200000001</v>
      </c>
      <c r="U1444" s="89" t="s">
        <v>159</v>
      </c>
      <c r="V1444" s="91" t="s">
        <v>948</v>
      </c>
      <c r="W1444" s="95" t="s">
        <v>101</v>
      </c>
      <c r="X1444" s="91">
        <v>0</v>
      </c>
    </row>
    <row r="1445" spans="1:24" ht="15.75">
      <c r="A1445" s="26"/>
      <c r="B1445" s="54"/>
      <c r="C1445" s="89"/>
      <c r="D1445" s="89"/>
      <c r="E1445" s="89"/>
      <c r="F1445" s="90"/>
      <c r="G1445" s="32"/>
      <c r="H1445" s="83"/>
      <c r="I1445" s="60"/>
      <c r="J1445" s="60"/>
      <c r="K1445" s="60"/>
      <c r="L1445" s="60"/>
      <c r="M1445" s="58"/>
      <c r="N1445" s="91"/>
      <c r="O1445" s="91"/>
      <c r="P1445" s="94"/>
      <c r="Q1445" s="99"/>
      <c r="R1445" s="57">
        <v>19000</v>
      </c>
      <c r="S1445" s="57"/>
      <c r="T1445" s="57"/>
      <c r="U1445" s="89"/>
      <c r="V1445" s="91"/>
      <c r="W1445" s="95"/>
      <c r="X1445" s="91"/>
    </row>
    <row r="1446" spans="1:24" ht="15.75">
      <c r="A1446" s="26">
        <v>1477</v>
      </c>
      <c r="B1446" s="54"/>
      <c r="C1446" s="89"/>
      <c r="D1446" s="89"/>
      <c r="E1446" s="89"/>
      <c r="F1446" s="90"/>
      <c r="G1446" s="32"/>
      <c r="H1446" s="83"/>
      <c r="I1446" s="58"/>
      <c r="J1446" s="58"/>
      <c r="K1446" s="58"/>
      <c r="L1446" s="58"/>
      <c r="M1446" s="58"/>
      <c r="N1446" s="91"/>
      <c r="O1446" s="91"/>
      <c r="P1446" s="94"/>
      <c r="Q1446" s="94"/>
      <c r="R1446" s="57">
        <f>SUM(R1435:R1445)</f>
        <v>1202490</v>
      </c>
      <c r="S1446" s="57"/>
      <c r="T1446" s="57"/>
      <c r="U1446" s="89"/>
      <c r="V1446" s="91"/>
      <c r="W1446" s="95"/>
      <c r="X1446" s="91"/>
    </row>
    <row r="1447" spans="1:24" ht="12.75">
      <c r="A1447" s="26">
        <v>1478</v>
      </c>
      <c r="B1447" s="105"/>
      <c r="C1447" s="89"/>
      <c r="D1447" s="89"/>
      <c r="E1447" s="89"/>
      <c r="F1447" s="90"/>
      <c r="G1447" s="91"/>
      <c r="H1447" s="103"/>
      <c r="I1447" s="15"/>
      <c r="J1447" s="106"/>
      <c r="K1447" s="106"/>
      <c r="L1447" s="107"/>
      <c r="M1447" s="107"/>
      <c r="N1447" s="107"/>
      <c r="O1447" s="107"/>
      <c r="P1447" s="108"/>
      <c r="Q1447" s="108" t="s">
        <v>1176</v>
      </c>
      <c r="R1447" s="109">
        <f>R1434+R1382+R1446</f>
        <v>4707000</v>
      </c>
      <c r="S1447" s="110"/>
      <c r="T1447" s="110"/>
      <c r="U1447" s="89"/>
      <c r="V1447" s="91"/>
      <c r="W1447" s="89"/>
      <c r="X1447" s="91"/>
    </row>
    <row r="1448" spans="1:24" ht="39">
      <c r="A1448" s="26">
        <v>1479</v>
      </c>
      <c r="B1448" s="54" t="s">
        <v>321</v>
      </c>
      <c r="C1448" s="89" t="s">
        <v>941</v>
      </c>
      <c r="D1448" s="89" t="s">
        <v>35</v>
      </c>
      <c r="E1448" s="89" t="s">
        <v>35</v>
      </c>
      <c r="F1448" s="90" t="s">
        <v>216</v>
      </c>
      <c r="G1448" s="32" t="s">
        <v>218</v>
      </c>
      <c r="H1448" s="14" t="s">
        <v>398</v>
      </c>
      <c r="I1448" s="111" t="s">
        <v>1242</v>
      </c>
      <c r="J1448" s="106" t="s">
        <v>985</v>
      </c>
      <c r="K1448" s="106" t="s">
        <v>1241</v>
      </c>
      <c r="L1448" s="106" t="s">
        <v>985</v>
      </c>
      <c r="M1448" s="112" t="s">
        <v>333</v>
      </c>
      <c r="N1448" s="91" t="s">
        <v>237</v>
      </c>
      <c r="O1448" s="107" t="s">
        <v>98</v>
      </c>
      <c r="P1448" s="94">
        <v>1</v>
      </c>
      <c r="Q1448" s="94">
        <f>238000-35000-35000+20000-21000-48000</f>
        <v>119000</v>
      </c>
      <c r="R1448" s="57">
        <f>IFERROR(P1448*Q1448,0)</f>
        <v>119000</v>
      </c>
      <c r="S1448" s="57">
        <f>R1448*1.07</f>
        <v>127330.00000000001</v>
      </c>
      <c r="T1448" s="57">
        <f>S1448*1.07</f>
        <v>136243.10000000003</v>
      </c>
      <c r="U1448" s="89" t="s">
        <v>549</v>
      </c>
      <c r="V1448" s="91" t="s">
        <v>551</v>
      </c>
      <c r="W1448" s="95" t="s">
        <v>101</v>
      </c>
      <c r="X1448" s="91">
        <v>0</v>
      </c>
    </row>
    <row r="1449" spans="1:24" ht="15.75">
      <c r="A1449" s="26">
        <v>1480</v>
      </c>
      <c r="B1449" s="213"/>
      <c r="C1449" s="89"/>
      <c r="D1449" s="89"/>
      <c r="E1449" s="89"/>
      <c r="F1449" s="90"/>
      <c r="G1449" s="91"/>
      <c r="H1449" s="14"/>
      <c r="I1449" s="214"/>
      <c r="J1449" s="106"/>
      <c r="K1449" s="106"/>
      <c r="L1449" s="106"/>
      <c r="M1449" s="112"/>
      <c r="N1449" s="107"/>
      <c r="O1449" s="107"/>
      <c r="P1449" s="94"/>
      <c r="Q1449" s="94"/>
      <c r="R1449" s="57">
        <f>SUM(R1448)</f>
        <v>119000</v>
      </c>
      <c r="S1449" s="57"/>
      <c r="T1449" s="57"/>
      <c r="U1449" s="89"/>
      <c r="V1449" s="91"/>
      <c r="W1449" s="95"/>
      <c r="X1449" s="91"/>
    </row>
    <row r="1450" spans="1:24" ht="40.5" customHeight="1">
      <c r="A1450" s="26">
        <v>1481</v>
      </c>
      <c r="B1450" s="54" t="s">
        <v>321</v>
      </c>
      <c r="C1450" s="89" t="s">
        <v>941</v>
      </c>
      <c r="D1450" s="89" t="s">
        <v>35</v>
      </c>
      <c r="E1450" s="89" t="s">
        <v>35</v>
      </c>
      <c r="F1450" s="90" t="s">
        <v>217</v>
      </c>
      <c r="G1450" s="32" t="s">
        <v>218</v>
      </c>
      <c r="H1450" s="77" t="s">
        <v>114</v>
      </c>
      <c r="I1450" s="106" t="s">
        <v>1241</v>
      </c>
      <c r="J1450" s="113" t="s">
        <v>986</v>
      </c>
      <c r="K1450" s="106" t="s">
        <v>1241</v>
      </c>
      <c r="L1450" s="113" t="s">
        <v>1926</v>
      </c>
      <c r="M1450" s="112" t="s">
        <v>326</v>
      </c>
      <c r="N1450" s="91" t="s">
        <v>237</v>
      </c>
      <c r="O1450" s="107" t="s">
        <v>98</v>
      </c>
      <c r="P1450" s="94">
        <v>1</v>
      </c>
      <c r="Q1450" s="108">
        <v>16000</v>
      </c>
      <c r="R1450" s="57">
        <f>IFERROR(P1450*Q1450,0)</f>
        <v>16000</v>
      </c>
      <c r="S1450" s="57">
        <f>R1450*1.07</f>
        <v>17120</v>
      </c>
      <c r="T1450" s="57">
        <f t="shared" ref="T1450:T1452" si="202">S1450*1.07</f>
        <v>18318.400000000001</v>
      </c>
      <c r="U1450" s="89" t="s">
        <v>153</v>
      </c>
      <c r="V1450" s="91" t="s">
        <v>551</v>
      </c>
      <c r="W1450" s="95" t="s">
        <v>101</v>
      </c>
      <c r="X1450" s="91">
        <v>0</v>
      </c>
    </row>
    <row r="1451" spans="1:24" ht="44.25" customHeight="1">
      <c r="A1451" s="26">
        <v>1482</v>
      </c>
      <c r="B1451" s="54" t="s">
        <v>321</v>
      </c>
      <c r="C1451" s="89" t="s">
        <v>941</v>
      </c>
      <c r="D1451" s="89" t="s">
        <v>35</v>
      </c>
      <c r="E1451" s="89" t="s">
        <v>35</v>
      </c>
      <c r="F1451" s="90" t="s">
        <v>217</v>
      </c>
      <c r="G1451" s="32" t="s">
        <v>218</v>
      </c>
      <c r="H1451" s="14" t="s">
        <v>409</v>
      </c>
      <c r="I1451" s="114" t="s">
        <v>1243</v>
      </c>
      <c r="J1451" s="114" t="s">
        <v>987</v>
      </c>
      <c r="K1451" s="114" t="s">
        <v>1243</v>
      </c>
      <c r="L1451" s="114" t="s">
        <v>1925</v>
      </c>
      <c r="M1451" s="112" t="s">
        <v>326</v>
      </c>
      <c r="N1451" s="91" t="s">
        <v>237</v>
      </c>
      <c r="O1451" s="107" t="s">
        <v>98</v>
      </c>
      <c r="P1451" s="94">
        <v>1</v>
      </c>
      <c r="Q1451" s="94">
        <v>7000</v>
      </c>
      <c r="R1451" s="57">
        <f>IFERROR(P1451*Q1451,0)</f>
        <v>7000</v>
      </c>
      <c r="S1451" s="57">
        <f>R1451*1.07</f>
        <v>7490</v>
      </c>
      <c r="T1451" s="57">
        <f t="shared" si="202"/>
        <v>8014.3</v>
      </c>
      <c r="U1451" s="89" t="s">
        <v>153</v>
      </c>
      <c r="V1451" s="91" t="s">
        <v>551</v>
      </c>
      <c r="W1451" s="95" t="s">
        <v>101</v>
      </c>
      <c r="X1451" s="91">
        <v>0</v>
      </c>
    </row>
    <row r="1452" spans="1:24" ht="39">
      <c r="A1452" s="26">
        <v>1483</v>
      </c>
      <c r="B1452" s="54" t="s">
        <v>321</v>
      </c>
      <c r="C1452" s="89" t="s">
        <v>941</v>
      </c>
      <c r="D1452" s="89" t="s">
        <v>35</v>
      </c>
      <c r="E1452" s="89" t="s">
        <v>35</v>
      </c>
      <c r="F1452" s="90" t="s">
        <v>217</v>
      </c>
      <c r="G1452" s="32" t="s">
        <v>218</v>
      </c>
      <c r="H1452" s="14" t="s">
        <v>409</v>
      </c>
      <c r="I1452" s="115" t="s">
        <v>1244</v>
      </c>
      <c r="J1452" s="115" t="s">
        <v>988</v>
      </c>
      <c r="K1452" s="115" t="s">
        <v>1244</v>
      </c>
      <c r="L1452" s="115" t="s">
        <v>988</v>
      </c>
      <c r="M1452" s="112" t="s">
        <v>333</v>
      </c>
      <c r="N1452" s="91" t="s">
        <v>237</v>
      </c>
      <c r="O1452" s="107" t="s">
        <v>98</v>
      </c>
      <c r="P1452" s="94">
        <v>1</v>
      </c>
      <c r="Q1452" s="94">
        <f>8000+17000-2200+55000-6000+200+33000-3000</f>
        <v>102000</v>
      </c>
      <c r="R1452" s="57">
        <f>IFERROR(P1452*Q1452,0)</f>
        <v>102000</v>
      </c>
      <c r="S1452" s="57">
        <f>R1452*1.07</f>
        <v>109140</v>
      </c>
      <c r="T1452" s="57">
        <f t="shared" si="202"/>
        <v>116779.8</v>
      </c>
      <c r="U1452" s="89" t="s">
        <v>549</v>
      </c>
      <c r="V1452" s="91" t="s">
        <v>551</v>
      </c>
      <c r="W1452" s="95" t="s">
        <v>101</v>
      </c>
      <c r="X1452" s="91">
        <v>0</v>
      </c>
    </row>
    <row r="1453" spans="1:24" ht="15.75">
      <c r="A1453" s="26">
        <v>1484</v>
      </c>
      <c r="B1453" s="213"/>
      <c r="C1453" s="89"/>
      <c r="D1453" s="89"/>
      <c r="E1453" s="89"/>
      <c r="F1453" s="90"/>
      <c r="G1453" s="91"/>
      <c r="H1453" s="14"/>
      <c r="I1453" s="215"/>
      <c r="J1453" s="115"/>
      <c r="K1453" s="115"/>
      <c r="L1453" s="115"/>
      <c r="M1453" s="112"/>
      <c r="N1453" s="107"/>
      <c r="O1453" s="107"/>
      <c r="P1453" s="94"/>
      <c r="Q1453" s="94"/>
      <c r="R1453" s="57">
        <f>SUM(R1450:R1452)</f>
        <v>125000</v>
      </c>
      <c r="S1453" s="57"/>
      <c r="T1453" s="57"/>
      <c r="U1453" s="89"/>
      <c r="V1453" s="91"/>
      <c r="W1453" s="95"/>
      <c r="X1453" s="91"/>
    </row>
    <row r="1454" spans="1:24" ht="36">
      <c r="A1454" s="26">
        <v>1336</v>
      </c>
      <c r="B1454" s="54" t="s">
        <v>321</v>
      </c>
      <c r="C1454" s="25">
        <v>256</v>
      </c>
      <c r="D1454" s="25" t="s">
        <v>83</v>
      </c>
      <c r="E1454" s="103"/>
      <c r="F1454" s="38" t="s">
        <v>212</v>
      </c>
      <c r="G1454" s="38" t="s">
        <v>218</v>
      </c>
      <c r="H1454" s="75" t="s">
        <v>343</v>
      </c>
      <c r="I1454" s="48" t="s">
        <v>1848</v>
      </c>
      <c r="J1454" s="48" t="s">
        <v>1845</v>
      </c>
      <c r="K1454" s="48" t="s">
        <v>1847</v>
      </c>
      <c r="L1454" s="48" t="s">
        <v>1846</v>
      </c>
      <c r="M1454" s="38" t="s">
        <v>326</v>
      </c>
      <c r="N1454" s="91" t="s">
        <v>235</v>
      </c>
      <c r="O1454" s="38" t="s">
        <v>145</v>
      </c>
      <c r="P1454" s="49">
        <v>1</v>
      </c>
      <c r="Q1454" s="186">
        <v>33980</v>
      </c>
      <c r="R1454" s="45">
        <f t="shared" ref="R1454:R1485" si="203">P1454*Q1454</f>
        <v>33980</v>
      </c>
      <c r="S1454" s="45">
        <f t="shared" ref="S1454:S1485" si="204">R1454*1.07</f>
        <v>36358.6</v>
      </c>
      <c r="T1454" s="45">
        <f t="shared" ref="T1454:T1473" si="205">S1454*1.07</f>
        <v>38903.701999999997</v>
      </c>
      <c r="U1454" s="32" t="s">
        <v>153</v>
      </c>
      <c r="V1454" s="38" t="s">
        <v>558</v>
      </c>
      <c r="W1454" s="95" t="s">
        <v>101</v>
      </c>
      <c r="X1454" s="46">
        <v>0</v>
      </c>
    </row>
    <row r="1455" spans="1:24" ht="36">
      <c r="A1455" s="26">
        <v>1052</v>
      </c>
      <c r="B1455" s="54" t="s">
        <v>321</v>
      </c>
      <c r="C1455" s="25">
        <v>256</v>
      </c>
      <c r="D1455" s="25" t="s">
        <v>83</v>
      </c>
      <c r="E1455" s="103"/>
      <c r="F1455" s="32" t="s">
        <v>212</v>
      </c>
      <c r="G1455" s="32" t="s">
        <v>218</v>
      </c>
      <c r="H1455" s="75" t="s">
        <v>340</v>
      </c>
      <c r="I1455" s="32" t="s">
        <v>1530</v>
      </c>
      <c r="J1455" s="32" t="s">
        <v>341</v>
      </c>
      <c r="K1455" s="47" t="s">
        <v>1531</v>
      </c>
      <c r="L1455" s="47" t="s">
        <v>718</v>
      </c>
      <c r="M1455" s="32" t="s">
        <v>326</v>
      </c>
      <c r="N1455" s="91" t="s">
        <v>235</v>
      </c>
      <c r="O1455" s="32" t="s">
        <v>145</v>
      </c>
      <c r="P1455" s="181">
        <v>4</v>
      </c>
      <c r="Q1455" s="181">
        <v>36877</v>
      </c>
      <c r="R1455" s="45">
        <f t="shared" si="203"/>
        <v>147508</v>
      </c>
      <c r="S1455" s="45">
        <f t="shared" si="204"/>
        <v>157833.56</v>
      </c>
      <c r="T1455" s="45">
        <f t="shared" si="205"/>
        <v>168881.90919999999</v>
      </c>
      <c r="U1455" s="32" t="s">
        <v>152</v>
      </c>
      <c r="V1455" s="32" t="s">
        <v>558</v>
      </c>
      <c r="W1455" s="95" t="s">
        <v>101</v>
      </c>
      <c r="X1455" s="33">
        <v>0</v>
      </c>
    </row>
    <row r="1456" spans="1:24" ht="36">
      <c r="A1456" s="26">
        <v>1053</v>
      </c>
      <c r="B1456" s="54" t="s">
        <v>321</v>
      </c>
      <c r="C1456" s="25">
        <v>256</v>
      </c>
      <c r="D1456" s="25" t="s">
        <v>83</v>
      </c>
      <c r="E1456" s="103"/>
      <c r="F1456" s="32" t="s">
        <v>212</v>
      </c>
      <c r="G1456" s="32" t="s">
        <v>218</v>
      </c>
      <c r="H1456" s="75" t="s">
        <v>178</v>
      </c>
      <c r="I1456" s="32" t="s">
        <v>1532</v>
      </c>
      <c r="J1456" s="32" t="s">
        <v>716</v>
      </c>
      <c r="K1456" s="47" t="s">
        <v>709</v>
      </c>
      <c r="L1456" s="47" t="s">
        <v>717</v>
      </c>
      <c r="M1456" s="32" t="s">
        <v>326</v>
      </c>
      <c r="N1456" s="91" t="s">
        <v>235</v>
      </c>
      <c r="O1456" s="32" t="s">
        <v>145</v>
      </c>
      <c r="P1456" s="181">
        <v>1</v>
      </c>
      <c r="Q1456" s="181">
        <v>21500</v>
      </c>
      <c r="R1456" s="45">
        <f t="shared" si="203"/>
        <v>21500</v>
      </c>
      <c r="S1456" s="45">
        <f t="shared" si="204"/>
        <v>23005</v>
      </c>
      <c r="T1456" s="45">
        <f t="shared" si="205"/>
        <v>24615.350000000002</v>
      </c>
      <c r="U1456" s="32" t="s">
        <v>153</v>
      </c>
      <c r="V1456" s="32" t="s">
        <v>558</v>
      </c>
      <c r="W1456" s="95" t="s">
        <v>101</v>
      </c>
      <c r="X1456" s="33">
        <v>0</v>
      </c>
    </row>
    <row r="1457" spans="1:24" ht="72">
      <c r="A1457" s="26">
        <v>1055</v>
      </c>
      <c r="B1457" s="54" t="s">
        <v>321</v>
      </c>
      <c r="C1457" s="25">
        <v>256</v>
      </c>
      <c r="D1457" s="25" t="s">
        <v>83</v>
      </c>
      <c r="E1457" s="103"/>
      <c r="F1457" s="32" t="s">
        <v>212</v>
      </c>
      <c r="G1457" s="32" t="s">
        <v>218</v>
      </c>
      <c r="H1457" s="75" t="s">
        <v>177</v>
      </c>
      <c r="I1457" s="32" t="s">
        <v>1535</v>
      </c>
      <c r="J1457" s="32" t="s">
        <v>719</v>
      </c>
      <c r="K1457" s="47" t="s">
        <v>1536</v>
      </c>
      <c r="L1457" s="47" t="s">
        <v>711</v>
      </c>
      <c r="M1457" s="32" t="s">
        <v>326</v>
      </c>
      <c r="N1457" s="91" t="s">
        <v>235</v>
      </c>
      <c r="O1457" s="32" t="s">
        <v>145</v>
      </c>
      <c r="P1457" s="181">
        <v>1</v>
      </c>
      <c r="Q1457" s="181">
        <v>53000</v>
      </c>
      <c r="R1457" s="45">
        <f t="shared" si="203"/>
        <v>53000</v>
      </c>
      <c r="S1457" s="45">
        <f t="shared" si="204"/>
        <v>56710</v>
      </c>
      <c r="T1457" s="45">
        <f t="shared" si="205"/>
        <v>60679.700000000004</v>
      </c>
      <c r="U1457" s="32" t="s">
        <v>153</v>
      </c>
      <c r="V1457" s="32" t="s">
        <v>558</v>
      </c>
      <c r="W1457" s="95" t="s">
        <v>101</v>
      </c>
      <c r="X1457" s="33">
        <v>0</v>
      </c>
    </row>
    <row r="1458" spans="1:24" ht="36">
      <c r="A1458" s="26">
        <v>1057</v>
      </c>
      <c r="B1458" s="54" t="s">
        <v>321</v>
      </c>
      <c r="C1458" s="25">
        <v>256</v>
      </c>
      <c r="D1458" s="25" t="s">
        <v>83</v>
      </c>
      <c r="E1458" s="103"/>
      <c r="F1458" s="32" t="s">
        <v>212</v>
      </c>
      <c r="G1458" s="32" t="s">
        <v>218</v>
      </c>
      <c r="H1458" s="75" t="s">
        <v>297</v>
      </c>
      <c r="I1458" s="32" t="s">
        <v>1539</v>
      </c>
      <c r="J1458" s="32" t="s">
        <v>722</v>
      </c>
      <c r="K1458" s="47" t="s">
        <v>713</v>
      </c>
      <c r="L1458" s="47" t="s">
        <v>713</v>
      </c>
      <c r="M1458" s="32" t="s">
        <v>326</v>
      </c>
      <c r="N1458" s="91" t="s">
        <v>235</v>
      </c>
      <c r="O1458" s="32" t="s">
        <v>145</v>
      </c>
      <c r="P1458" s="181">
        <v>1</v>
      </c>
      <c r="Q1458" s="181">
        <v>31800</v>
      </c>
      <c r="R1458" s="45">
        <f t="shared" si="203"/>
        <v>31800</v>
      </c>
      <c r="S1458" s="45">
        <f t="shared" si="204"/>
        <v>34026</v>
      </c>
      <c r="T1458" s="45">
        <f t="shared" si="205"/>
        <v>36407.82</v>
      </c>
      <c r="U1458" s="32" t="s">
        <v>549</v>
      </c>
      <c r="V1458" s="38" t="s">
        <v>546</v>
      </c>
      <c r="W1458" s="95" t="s">
        <v>101</v>
      </c>
      <c r="X1458" s="33">
        <v>0</v>
      </c>
    </row>
    <row r="1459" spans="1:24" ht="36">
      <c r="A1459" s="26">
        <v>1058</v>
      </c>
      <c r="B1459" s="54" t="s">
        <v>321</v>
      </c>
      <c r="C1459" s="25">
        <v>256</v>
      </c>
      <c r="D1459" s="25" t="s">
        <v>83</v>
      </c>
      <c r="E1459" s="103"/>
      <c r="F1459" s="32" t="s">
        <v>212</v>
      </c>
      <c r="G1459" s="32" t="s">
        <v>218</v>
      </c>
      <c r="H1459" s="75" t="s">
        <v>298</v>
      </c>
      <c r="I1459" s="32" t="s">
        <v>1540</v>
      </c>
      <c r="J1459" s="32" t="s">
        <v>723</v>
      </c>
      <c r="K1459" s="47" t="s">
        <v>1541</v>
      </c>
      <c r="L1459" s="47" t="s">
        <v>714</v>
      </c>
      <c r="M1459" s="32" t="s">
        <v>326</v>
      </c>
      <c r="N1459" s="91" t="s">
        <v>235</v>
      </c>
      <c r="O1459" s="32" t="s">
        <v>145</v>
      </c>
      <c r="P1459" s="181">
        <v>2</v>
      </c>
      <c r="Q1459" s="181">
        <v>25000</v>
      </c>
      <c r="R1459" s="45">
        <f t="shared" si="203"/>
        <v>50000</v>
      </c>
      <c r="S1459" s="45">
        <f t="shared" si="204"/>
        <v>53500</v>
      </c>
      <c r="T1459" s="45">
        <f t="shared" si="205"/>
        <v>57245</v>
      </c>
      <c r="U1459" s="32" t="s">
        <v>549</v>
      </c>
      <c r="V1459" s="38" t="s">
        <v>546</v>
      </c>
      <c r="W1459" s="95" t="s">
        <v>101</v>
      </c>
      <c r="X1459" s="33">
        <v>0</v>
      </c>
    </row>
    <row r="1460" spans="1:24" ht="48">
      <c r="A1460" s="26">
        <v>1059</v>
      </c>
      <c r="B1460" s="54" t="s">
        <v>321</v>
      </c>
      <c r="C1460" s="25">
        <v>256</v>
      </c>
      <c r="D1460" s="25" t="s">
        <v>83</v>
      </c>
      <c r="E1460" s="103"/>
      <c r="F1460" s="32" t="s">
        <v>212</v>
      </c>
      <c r="G1460" s="32" t="s">
        <v>218</v>
      </c>
      <c r="H1460" s="75" t="s">
        <v>246</v>
      </c>
      <c r="I1460" s="32" t="s">
        <v>1542</v>
      </c>
      <c r="J1460" s="32" t="s">
        <v>724</v>
      </c>
      <c r="K1460" s="47" t="s">
        <v>1543</v>
      </c>
      <c r="L1460" s="47" t="s">
        <v>715</v>
      </c>
      <c r="M1460" s="32" t="s">
        <v>326</v>
      </c>
      <c r="N1460" s="91" t="s">
        <v>235</v>
      </c>
      <c r="O1460" s="32" t="s">
        <v>145</v>
      </c>
      <c r="P1460" s="181">
        <v>1</v>
      </c>
      <c r="Q1460" s="181">
        <v>34500</v>
      </c>
      <c r="R1460" s="45">
        <f t="shared" si="203"/>
        <v>34500</v>
      </c>
      <c r="S1460" s="45">
        <f t="shared" si="204"/>
        <v>36915</v>
      </c>
      <c r="T1460" s="45">
        <f t="shared" si="205"/>
        <v>39499.050000000003</v>
      </c>
      <c r="U1460" s="32" t="s">
        <v>549</v>
      </c>
      <c r="V1460" s="32" t="s">
        <v>546</v>
      </c>
      <c r="W1460" s="95" t="s">
        <v>101</v>
      </c>
      <c r="X1460" s="33">
        <v>0</v>
      </c>
    </row>
    <row r="1461" spans="1:24" ht="48">
      <c r="A1461" s="26">
        <v>1062</v>
      </c>
      <c r="B1461" s="54" t="s">
        <v>321</v>
      </c>
      <c r="C1461" s="25">
        <v>256</v>
      </c>
      <c r="D1461" s="25" t="s">
        <v>83</v>
      </c>
      <c r="E1461" s="103"/>
      <c r="F1461" s="32" t="s">
        <v>212</v>
      </c>
      <c r="G1461" s="32" t="s">
        <v>218</v>
      </c>
      <c r="H1461" s="75" t="s">
        <v>261</v>
      </c>
      <c r="I1461" s="32" t="s">
        <v>1546</v>
      </c>
      <c r="J1461" s="32" t="s">
        <v>726</v>
      </c>
      <c r="K1461" s="127" t="s">
        <v>1547</v>
      </c>
      <c r="L1461" s="127" t="s">
        <v>1718</v>
      </c>
      <c r="M1461" s="32" t="s">
        <v>326</v>
      </c>
      <c r="N1461" s="91" t="s">
        <v>235</v>
      </c>
      <c r="O1461" s="32" t="s">
        <v>145</v>
      </c>
      <c r="P1461" s="17">
        <v>10</v>
      </c>
      <c r="Q1461" s="17">
        <v>14999</v>
      </c>
      <c r="R1461" s="45">
        <f t="shared" si="203"/>
        <v>149990</v>
      </c>
      <c r="S1461" s="45">
        <f t="shared" si="204"/>
        <v>160489.30000000002</v>
      </c>
      <c r="T1461" s="45">
        <f t="shared" si="205"/>
        <v>171723.55100000004</v>
      </c>
      <c r="U1461" s="32" t="s">
        <v>549</v>
      </c>
      <c r="V1461" s="32" t="s">
        <v>546</v>
      </c>
      <c r="W1461" s="95" t="s">
        <v>101</v>
      </c>
      <c r="X1461" s="33">
        <v>0</v>
      </c>
    </row>
    <row r="1462" spans="1:24" ht="84">
      <c r="A1462" s="26">
        <v>1063</v>
      </c>
      <c r="B1462" s="54" t="s">
        <v>321</v>
      </c>
      <c r="C1462" s="25">
        <v>256</v>
      </c>
      <c r="D1462" s="25" t="s">
        <v>83</v>
      </c>
      <c r="E1462" s="103"/>
      <c r="F1462" s="32" t="s">
        <v>212</v>
      </c>
      <c r="G1462" s="32" t="s">
        <v>218</v>
      </c>
      <c r="H1462" s="75" t="s">
        <v>262</v>
      </c>
      <c r="I1462" s="32" t="s">
        <v>1548</v>
      </c>
      <c r="J1462" s="32" t="s">
        <v>727</v>
      </c>
      <c r="K1462" s="127" t="s">
        <v>1549</v>
      </c>
      <c r="L1462" s="127" t="s">
        <v>1177</v>
      </c>
      <c r="M1462" s="32" t="s">
        <v>326</v>
      </c>
      <c r="N1462" s="91" t="s">
        <v>235</v>
      </c>
      <c r="O1462" s="32" t="s">
        <v>145</v>
      </c>
      <c r="P1462" s="17">
        <v>4</v>
      </c>
      <c r="Q1462" s="17">
        <v>6989</v>
      </c>
      <c r="R1462" s="45">
        <f t="shared" si="203"/>
        <v>27956</v>
      </c>
      <c r="S1462" s="45">
        <f t="shared" si="204"/>
        <v>29912.920000000002</v>
      </c>
      <c r="T1462" s="45">
        <f t="shared" si="205"/>
        <v>32006.824400000005</v>
      </c>
      <c r="U1462" s="32" t="s">
        <v>549</v>
      </c>
      <c r="V1462" s="32" t="s">
        <v>546</v>
      </c>
      <c r="W1462" s="95" t="s">
        <v>101</v>
      </c>
      <c r="X1462" s="33">
        <v>0</v>
      </c>
    </row>
    <row r="1463" spans="1:24" ht="144">
      <c r="A1463" s="26">
        <v>1064</v>
      </c>
      <c r="B1463" s="54" t="s">
        <v>321</v>
      </c>
      <c r="C1463" s="25">
        <v>256</v>
      </c>
      <c r="D1463" s="25" t="s">
        <v>83</v>
      </c>
      <c r="E1463" s="103"/>
      <c r="F1463" s="32" t="s">
        <v>212</v>
      </c>
      <c r="G1463" s="32" t="s">
        <v>218</v>
      </c>
      <c r="H1463" s="75" t="s">
        <v>262</v>
      </c>
      <c r="I1463" s="32" t="s">
        <v>1548</v>
      </c>
      <c r="J1463" s="32" t="s">
        <v>727</v>
      </c>
      <c r="K1463" s="127" t="s">
        <v>1550</v>
      </c>
      <c r="L1463" s="127" t="s">
        <v>1178</v>
      </c>
      <c r="M1463" s="32" t="s">
        <v>326</v>
      </c>
      <c r="N1463" s="91" t="s">
        <v>235</v>
      </c>
      <c r="O1463" s="32" t="s">
        <v>145</v>
      </c>
      <c r="P1463" s="17">
        <v>8</v>
      </c>
      <c r="Q1463" s="17">
        <v>12000</v>
      </c>
      <c r="R1463" s="45">
        <f t="shared" si="203"/>
        <v>96000</v>
      </c>
      <c r="S1463" s="45">
        <f t="shared" si="204"/>
        <v>102720</v>
      </c>
      <c r="T1463" s="45">
        <f t="shared" si="205"/>
        <v>109910.40000000001</v>
      </c>
      <c r="U1463" s="32" t="s">
        <v>549</v>
      </c>
      <c r="V1463" s="32" t="s">
        <v>546</v>
      </c>
      <c r="W1463" s="95" t="s">
        <v>101</v>
      </c>
      <c r="X1463" s="33">
        <v>0</v>
      </c>
    </row>
    <row r="1464" spans="1:24" ht="132">
      <c r="A1464" s="26">
        <v>1065</v>
      </c>
      <c r="B1464" s="54" t="s">
        <v>321</v>
      </c>
      <c r="C1464" s="25">
        <v>256</v>
      </c>
      <c r="D1464" s="25" t="s">
        <v>83</v>
      </c>
      <c r="E1464" s="103"/>
      <c r="F1464" s="32" t="s">
        <v>212</v>
      </c>
      <c r="G1464" s="32" t="s">
        <v>218</v>
      </c>
      <c r="H1464" s="75" t="s">
        <v>262</v>
      </c>
      <c r="I1464" s="32" t="s">
        <v>1548</v>
      </c>
      <c r="J1464" s="32" t="s">
        <v>727</v>
      </c>
      <c r="K1464" s="127" t="s">
        <v>1551</v>
      </c>
      <c r="L1464" s="127" t="s">
        <v>1179</v>
      </c>
      <c r="M1464" s="32" t="s">
        <v>326</v>
      </c>
      <c r="N1464" s="91" t="s">
        <v>235</v>
      </c>
      <c r="O1464" s="32" t="s">
        <v>145</v>
      </c>
      <c r="P1464" s="17">
        <v>2</v>
      </c>
      <c r="Q1464" s="17">
        <v>9990</v>
      </c>
      <c r="R1464" s="45">
        <f t="shared" si="203"/>
        <v>19980</v>
      </c>
      <c r="S1464" s="45">
        <f t="shared" si="204"/>
        <v>21378.600000000002</v>
      </c>
      <c r="T1464" s="45">
        <f t="shared" si="205"/>
        <v>22875.102000000003</v>
      </c>
      <c r="U1464" s="32" t="s">
        <v>549</v>
      </c>
      <c r="V1464" s="32" t="s">
        <v>546</v>
      </c>
      <c r="W1464" s="95" t="s">
        <v>101</v>
      </c>
      <c r="X1464" s="33">
        <v>0</v>
      </c>
    </row>
    <row r="1465" spans="1:24" ht="87" customHeight="1">
      <c r="A1465" s="26">
        <v>1066</v>
      </c>
      <c r="B1465" s="54" t="s">
        <v>321</v>
      </c>
      <c r="C1465" s="25">
        <v>256</v>
      </c>
      <c r="D1465" s="25" t="s">
        <v>83</v>
      </c>
      <c r="E1465" s="103"/>
      <c r="F1465" s="32" t="s">
        <v>212</v>
      </c>
      <c r="G1465" s="32" t="s">
        <v>218</v>
      </c>
      <c r="H1465" s="75" t="s">
        <v>262</v>
      </c>
      <c r="I1465" s="32" t="s">
        <v>1548</v>
      </c>
      <c r="J1465" s="32" t="s">
        <v>727</v>
      </c>
      <c r="K1465" s="127" t="s">
        <v>1552</v>
      </c>
      <c r="L1465" s="127" t="s">
        <v>1180</v>
      </c>
      <c r="M1465" s="32" t="s">
        <v>326</v>
      </c>
      <c r="N1465" s="91" t="s">
        <v>235</v>
      </c>
      <c r="O1465" s="32" t="s">
        <v>145</v>
      </c>
      <c r="P1465" s="17">
        <v>1</v>
      </c>
      <c r="Q1465" s="17">
        <v>10740</v>
      </c>
      <c r="R1465" s="45">
        <f t="shared" si="203"/>
        <v>10740</v>
      </c>
      <c r="S1465" s="45">
        <f t="shared" si="204"/>
        <v>11491.800000000001</v>
      </c>
      <c r="T1465" s="45">
        <f t="shared" si="205"/>
        <v>12296.226000000002</v>
      </c>
      <c r="U1465" s="32" t="s">
        <v>549</v>
      </c>
      <c r="V1465" s="32" t="s">
        <v>546</v>
      </c>
      <c r="W1465" s="95" t="s">
        <v>101</v>
      </c>
      <c r="X1465" s="33">
        <v>0</v>
      </c>
    </row>
    <row r="1466" spans="1:24" ht="96">
      <c r="A1466" s="26">
        <v>1067</v>
      </c>
      <c r="B1466" s="54" t="s">
        <v>321</v>
      </c>
      <c r="C1466" s="25">
        <v>256</v>
      </c>
      <c r="D1466" s="25" t="s">
        <v>83</v>
      </c>
      <c r="E1466" s="103"/>
      <c r="F1466" s="32" t="s">
        <v>212</v>
      </c>
      <c r="G1466" s="32" t="s">
        <v>218</v>
      </c>
      <c r="H1466" s="75" t="s">
        <v>258</v>
      </c>
      <c r="I1466" s="32" t="s">
        <v>1553</v>
      </c>
      <c r="J1466" s="32" t="s">
        <v>259</v>
      </c>
      <c r="K1466" s="127" t="s">
        <v>1554</v>
      </c>
      <c r="L1466" s="127" t="s">
        <v>1182</v>
      </c>
      <c r="M1466" s="32" t="s">
        <v>326</v>
      </c>
      <c r="N1466" s="91" t="s">
        <v>235</v>
      </c>
      <c r="O1466" s="32" t="s">
        <v>145</v>
      </c>
      <c r="P1466" s="17">
        <v>8</v>
      </c>
      <c r="Q1466" s="17">
        <v>2499</v>
      </c>
      <c r="R1466" s="45">
        <f t="shared" si="203"/>
        <v>19992</v>
      </c>
      <c r="S1466" s="45">
        <f t="shared" si="204"/>
        <v>21391.440000000002</v>
      </c>
      <c r="T1466" s="45">
        <f t="shared" si="205"/>
        <v>22888.840800000005</v>
      </c>
      <c r="U1466" s="32" t="s">
        <v>549</v>
      </c>
      <c r="V1466" s="32" t="s">
        <v>546</v>
      </c>
      <c r="W1466" s="95" t="s">
        <v>101</v>
      </c>
      <c r="X1466" s="33">
        <v>0</v>
      </c>
    </row>
    <row r="1467" spans="1:24" ht="72">
      <c r="A1467" s="26">
        <v>1068</v>
      </c>
      <c r="B1467" s="54" t="s">
        <v>321</v>
      </c>
      <c r="C1467" s="25">
        <v>256</v>
      </c>
      <c r="D1467" s="25" t="s">
        <v>83</v>
      </c>
      <c r="E1467" s="103"/>
      <c r="F1467" s="32" t="s">
        <v>212</v>
      </c>
      <c r="G1467" s="32" t="s">
        <v>218</v>
      </c>
      <c r="H1467" s="67" t="s">
        <v>266</v>
      </c>
      <c r="I1467" s="32" t="s">
        <v>1555</v>
      </c>
      <c r="J1467" s="32" t="s">
        <v>168</v>
      </c>
      <c r="K1467" s="127" t="s">
        <v>1556</v>
      </c>
      <c r="L1467" s="127" t="s">
        <v>1183</v>
      </c>
      <c r="M1467" s="32" t="s">
        <v>326</v>
      </c>
      <c r="N1467" s="91" t="s">
        <v>235</v>
      </c>
      <c r="O1467" s="32" t="s">
        <v>145</v>
      </c>
      <c r="P1467" s="17">
        <v>10</v>
      </c>
      <c r="Q1467" s="17">
        <v>2449</v>
      </c>
      <c r="R1467" s="45">
        <f t="shared" si="203"/>
        <v>24490</v>
      </c>
      <c r="S1467" s="45">
        <f t="shared" si="204"/>
        <v>26204.300000000003</v>
      </c>
      <c r="T1467" s="45">
        <f t="shared" si="205"/>
        <v>28038.601000000006</v>
      </c>
      <c r="U1467" s="32" t="s">
        <v>549</v>
      </c>
      <c r="V1467" s="32" t="s">
        <v>546</v>
      </c>
      <c r="W1467" s="95" t="s">
        <v>101</v>
      </c>
      <c r="X1467" s="33">
        <v>0</v>
      </c>
    </row>
    <row r="1468" spans="1:24" ht="60">
      <c r="A1468" s="26">
        <v>1069</v>
      </c>
      <c r="B1468" s="54" t="s">
        <v>321</v>
      </c>
      <c r="C1468" s="25">
        <v>256</v>
      </c>
      <c r="D1468" s="25" t="s">
        <v>83</v>
      </c>
      <c r="E1468" s="103"/>
      <c r="F1468" s="32" t="s">
        <v>212</v>
      </c>
      <c r="G1468" s="32" t="s">
        <v>218</v>
      </c>
      <c r="H1468" s="75" t="s">
        <v>262</v>
      </c>
      <c r="I1468" s="32" t="s">
        <v>1557</v>
      </c>
      <c r="J1468" s="32" t="s">
        <v>727</v>
      </c>
      <c r="K1468" s="127" t="s">
        <v>1558</v>
      </c>
      <c r="L1468" s="127" t="s">
        <v>1184</v>
      </c>
      <c r="M1468" s="32" t="s">
        <v>326</v>
      </c>
      <c r="N1468" s="91" t="s">
        <v>235</v>
      </c>
      <c r="O1468" s="32" t="s">
        <v>145</v>
      </c>
      <c r="P1468" s="17">
        <v>5</v>
      </c>
      <c r="Q1468" s="17">
        <v>4500</v>
      </c>
      <c r="R1468" s="45">
        <f t="shared" si="203"/>
        <v>22500</v>
      </c>
      <c r="S1468" s="45">
        <f t="shared" si="204"/>
        <v>24075</v>
      </c>
      <c r="T1468" s="45">
        <f t="shared" si="205"/>
        <v>25760.25</v>
      </c>
      <c r="U1468" s="32" t="s">
        <v>549</v>
      </c>
      <c r="V1468" s="32" t="s">
        <v>546</v>
      </c>
      <c r="W1468" s="95" t="s">
        <v>101</v>
      </c>
      <c r="X1468" s="33">
        <v>0</v>
      </c>
    </row>
    <row r="1469" spans="1:24" ht="180">
      <c r="A1469" s="26">
        <v>1070</v>
      </c>
      <c r="B1469" s="54" t="s">
        <v>321</v>
      </c>
      <c r="C1469" s="25">
        <v>256</v>
      </c>
      <c r="D1469" s="25" t="s">
        <v>83</v>
      </c>
      <c r="E1469" s="103"/>
      <c r="F1469" s="32" t="s">
        <v>212</v>
      </c>
      <c r="G1469" s="32" t="s">
        <v>218</v>
      </c>
      <c r="H1469" s="75" t="s">
        <v>262</v>
      </c>
      <c r="I1469" s="32" t="s">
        <v>1557</v>
      </c>
      <c r="J1469" s="32" t="s">
        <v>727</v>
      </c>
      <c r="K1469" s="127" t="s">
        <v>1559</v>
      </c>
      <c r="L1469" s="127" t="s">
        <v>1185</v>
      </c>
      <c r="M1469" s="32" t="s">
        <v>326</v>
      </c>
      <c r="N1469" s="91" t="s">
        <v>235</v>
      </c>
      <c r="O1469" s="32" t="s">
        <v>145</v>
      </c>
      <c r="P1469" s="17">
        <v>5</v>
      </c>
      <c r="Q1469" s="17">
        <v>4450</v>
      </c>
      <c r="R1469" s="45">
        <f t="shared" si="203"/>
        <v>22250</v>
      </c>
      <c r="S1469" s="45">
        <f t="shared" si="204"/>
        <v>23807.5</v>
      </c>
      <c r="T1469" s="45">
        <f t="shared" si="205"/>
        <v>25474.025000000001</v>
      </c>
      <c r="U1469" s="32" t="s">
        <v>549</v>
      </c>
      <c r="V1469" s="32" t="s">
        <v>546</v>
      </c>
      <c r="W1469" s="95" t="s">
        <v>101</v>
      </c>
      <c r="X1469" s="33">
        <v>0</v>
      </c>
    </row>
    <row r="1470" spans="1:24" ht="192">
      <c r="A1470" s="26">
        <v>1071</v>
      </c>
      <c r="B1470" s="54" t="s">
        <v>321</v>
      </c>
      <c r="C1470" s="25">
        <v>256</v>
      </c>
      <c r="D1470" s="25" t="s">
        <v>83</v>
      </c>
      <c r="E1470" s="103"/>
      <c r="F1470" s="32" t="s">
        <v>212</v>
      </c>
      <c r="G1470" s="32" t="s">
        <v>218</v>
      </c>
      <c r="H1470" s="75" t="s">
        <v>262</v>
      </c>
      <c r="I1470" s="32" t="s">
        <v>1557</v>
      </c>
      <c r="J1470" s="32" t="s">
        <v>727</v>
      </c>
      <c r="K1470" s="127" t="s">
        <v>1560</v>
      </c>
      <c r="L1470" s="127" t="s">
        <v>1186</v>
      </c>
      <c r="M1470" s="32" t="s">
        <v>326</v>
      </c>
      <c r="N1470" s="91" t="s">
        <v>235</v>
      </c>
      <c r="O1470" s="32" t="s">
        <v>145</v>
      </c>
      <c r="P1470" s="17">
        <v>1</v>
      </c>
      <c r="Q1470" s="17">
        <v>19999</v>
      </c>
      <c r="R1470" s="28">
        <f t="shared" si="203"/>
        <v>19999</v>
      </c>
      <c r="S1470" s="28">
        <f t="shared" si="204"/>
        <v>21398.93</v>
      </c>
      <c r="T1470" s="28">
        <f t="shared" si="205"/>
        <v>22896.855100000001</v>
      </c>
      <c r="U1470" s="32" t="s">
        <v>549</v>
      </c>
      <c r="V1470" s="32" t="s">
        <v>546</v>
      </c>
      <c r="W1470" s="95" t="s">
        <v>101</v>
      </c>
      <c r="X1470" s="33">
        <v>0</v>
      </c>
    </row>
    <row r="1471" spans="1:24" ht="132">
      <c r="A1471" s="26">
        <v>1072</v>
      </c>
      <c r="B1471" s="54" t="s">
        <v>321</v>
      </c>
      <c r="C1471" s="25">
        <v>256</v>
      </c>
      <c r="D1471" s="25" t="s">
        <v>83</v>
      </c>
      <c r="E1471" s="103"/>
      <c r="F1471" s="32" t="s">
        <v>212</v>
      </c>
      <c r="G1471" s="32" t="s">
        <v>218</v>
      </c>
      <c r="H1471" s="75" t="s">
        <v>262</v>
      </c>
      <c r="I1471" s="32" t="s">
        <v>1557</v>
      </c>
      <c r="J1471" s="32" t="s">
        <v>727</v>
      </c>
      <c r="K1471" s="127" t="s">
        <v>1561</v>
      </c>
      <c r="L1471" s="127" t="s">
        <v>1187</v>
      </c>
      <c r="M1471" s="32" t="s">
        <v>326</v>
      </c>
      <c r="N1471" s="91" t="s">
        <v>235</v>
      </c>
      <c r="O1471" s="32" t="s">
        <v>145</v>
      </c>
      <c r="P1471" s="17">
        <v>4</v>
      </c>
      <c r="Q1471" s="17">
        <v>12300</v>
      </c>
      <c r="R1471" s="28">
        <f t="shared" si="203"/>
        <v>49200</v>
      </c>
      <c r="S1471" s="28">
        <f t="shared" si="204"/>
        <v>52644</v>
      </c>
      <c r="T1471" s="28">
        <f t="shared" si="205"/>
        <v>56329.08</v>
      </c>
      <c r="U1471" s="32" t="s">
        <v>549</v>
      </c>
      <c r="V1471" s="32" t="s">
        <v>546</v>
      </c>
      <c r="W1471" s="95" t="s">
        <v>101</v>
      </c>
      <c r="X1471" s="33">
        <v>0</v>
      </c>
    </row>
    <row r="1472" spans="1:24" ht="84">
      <c r="A1472" s="26">
        <v>1073</v>
      </c>
      <c r="B1472" s="54" t="s">
        <v>321</v>
      </c>
      <c r="C1472" s="25">
        <v>256</v>
      </c>
      <c r="D1472" s="25" t="s">
        <v>83</v>
      </c>
      <c r="E1472" s="103"/>
      <c r="F1472" s="32" t="s">
        <v>212</v>
      </c>
      <c r="G1472" s="32" t="s">
        <v>218</v>
      </c>
      <c r="H1472" s="75" t="s">
        <v>262</v>
      </c>
      <c r="I1472" s="32" t="s">
        <v>1557</v>
      </c>
      <c r="J1472" s="32" t="s">
        <v>727</v>
      </c>
      <c r="K1472" s="127" t="s">
        <v>1562</v>
      </c>
      <c r="L1472" s="127" t="s">
        <v>1719</v>
      </c>
      <c r="M1472" s="32" t="s">
        <v>326</v>
      </c>
      <c r="N1472" s="91" t="s">
        <v>235</v>
      </c>
      <c r="O1472" s="32" t="s">
        <v>145</v>
      </c>
      <c r="P1472" s="17">
        <v>4</v>
      </c>
      <c r="Q1472" s="17">
        <v>14906</v>
      </c>
      <c r="R1472" s="28">
        <f t="shared" si="203"/>
        <v>59624</v>
      </c>
      <c r="S1472" s="28">
        <f t="shared" si="204"/>
        <v>63797.68</v>
      </c>
      <c r="T1472" s="28">
        <f t="shared" si="205"/>
        <v>68263.517600000006</v>
      </c>
      <c r="U1472" s="32" t="s">
        <v>549</v>
      </c>
      <c r="V1472" s="32" t="s">
        <v>546</v>
      </c>
      <c r="W1472" s="95" t="s">
        <v>101</v>
      </c>
      <c r="X1472" s="33">
        <v>0</v>
      </c>
    </row>
    <row r="1473" spans="1:24" ht="108">
      <c r="A1473" s="26">
        <v>1074</v>
      </c>
      <c r="B1473" s="54" t="s">
        <v>321</v>
      </c>
      <c r="C1473" s="25">
        <v>256</v>
      </c>
      <c r="D1473" s="25" t="s">
        <v>83</v>
      </c>
      <c r="E1473" s="103"/>
      <c r="F1473" s="32" t="s">
        <v>212</v>
      </c>
      <c r="G1473" s="32" t="s">
        <v>218</v>
      </c>
      <c r="H1473" s="75" t="s">
        <v>262</v>
      </c>
      <c r="I1473" s="32" t="s">
        <v>1557</v>
      </c>
      <c r="J1473" s="32" t="s">
        <v>727</v>
      </c>
      <c r="K1473" s="127" t="s">
        <v>1563</v>
      </c>
      <c r="L1473" s="127" t="s">
        <v>1710</v>
      </c>
      <c r="M1473" s="32" t="s">
        <v>326</v>
      </c>
      <c r="N1473" s="91" t="s">
        <v>235</v>
      </c>
      <c r="O1473" s="32" t="s">
        <v>145</v>
      </c>
      <c r="P1473" s="17">
        <v>15</v>
      </c>
      <c r="Q1473" s="17">
        <v>10180</v>
      </c>
      <c r="R1473" s="28">
        <f t="shared" si="203"/>
        <v>152700</v>
      </c>
      <c r="S1473" s="28">
        <f t="shared" si="204"/>
        <v>163389</v>
      </c>
      <c r="T1473" s="28">
        <f t="shared" si="205"/>
        <v>174826.23</v>
      </c>
      <c r="U1473" s="32" t="s">
        <v>549</v>
      </c>
      <c r="V1473" s="32" t="s">
        <v>546</v>
      </c>
      <c r="W1473" s="95" t="s">
        <v>101</v>
      </c>
      <c r="X1473" s="33">
        <v>0</v>
      </c>
    </row>
    <row r="1474" spans="1:24" ht="84">
      <c r="A1474" s="26">
        <v>1075</v>
      </c>
      <c r="B1474" s="54" t="s">
        <v>321</v>
      </c>
      <c r="C1474" s="25">
        <v>256</v>
      </c>
      <c r="D1474" s="25" t="s">
        <v>83</v>
      </c>
      <c r="E1474" s="103"/>
      <c r="F1474" s="32" t="s">
        <v>212</v>
      </c>
      <c r="G1474" s="32" t="s">
        <v>218</v>
      </c>
      <c r="H1474" s="75" t="s">
        <v>248</v>
      </c>
      <c r="I1474" s="32" t="s">
        <v>1564</v>
      </c>
      <c r="J1474" s="32" t="s">
        <v>728</v>
      </c>
      <c r="K1474" s="127" t="s">
        <v>1565</v>
      </c>
      <c r="L1474" s="127" t="s">
        <v>1188</v>
      </c>
      <c r="M1474" s="32" t="s">
        <v>326</v>
      </c>
      <c r="N1474" s="91" t="s">
        <v>235</v>
      </c>
      <c r="O1474" s="32" t="s">
        <v>145</v>
      </c>
      <c r="P1474" s="17">
        <v>3</v>
      </c>
      <c r="Q1474" s="17">
        <v>14800</v>
      </c>
      <c r="R1474" s="28">
        <f t="shared" si="203"/>
        <v>44400</v>
      </c>
      <c r="S1474" s="28">
        <f t="shared" si="204"/>
        <v>47508</v>
      </c>
      <c r="T1474" s="28">
        <f t="shared" ref="T1474:T1493" si="206">S1474*1.07</f>
        <v>50833.560000000005</v>
      </c>
      <c r="U1474" s="32" t="s">
        <v>549</v>
      </c>
      <c r="V1474" s="32" t="s">
        <v>546</v>
      </c>
      <c r="W1474" s="95" t="s">
        <v>101</v>
      </c>
      <c r="X1474" s="33">
        <v>0</v>
      </c>
    </row>
    <row r="1475" spans="1:24" ht="84">
      <c r="A1475" s="26">
        <v>1076</v>
      </c>
      <c r="B1475" s="54" t="s">
        <v>321</v>
      </c>
      <c r="C1475" s="25">
        <v>256</v>
      </c>
      <c r="D1475" s="25" t="s">
        <v>83</v>
      </c>
      <c r="E1475" s="103"/>
      <c r="F1475" s="32" t="s">
        <v>212</v>
      </c>
      <c r="G1475" s="32" t="s">
        <v>218</v>
      </c>
      <c r="H1475" s="75" t="s">
        <v>248</v>
      </c>
      <c r="I1475" s="32" t="s">
        <v>1564</v>
      </c>
      <c r="J1475" s="32" t="s">
        <v>728</v>
      </c>
      <c r="K1475" s="127" t="s">
        <v>1566</v>
      </c>
      <c r="L1475" s="127" t="s">
        <v>1189</v>
      </c>
      <c r="M1475" s="32" t="s">
        <v>326</v>
      </c>
      <c r="N1475" s="91" t="s">
        <v>235</v>
      </c>
      <c r="O1475" s="32" t="s">
        <v>145</v>
      </c>
      <c r="P1475" s="17">
        <v>2</v>
      </c>
      <c r="Q1475" s="17">
        <v>24500</v>
      </c>
      <c r="R1475" s="28">
        <f t="shared" si="203"/>
        <v>49000</v>
      </c>
      <c r="S1475" s="28">
        <f t="shared" si="204"/>
        <v>52430</v>
      </c>
      <c r="T1475" s="28">
        <f t="shared" si="206"/>
        <v>56100.100000000006</v>
      </c>
      <c r="U1475" s="32" t="s">
        <v>549</v>
      </c>
      <c r="V1475" s="32" t="s">
        <v>546</v>
      </c>
      <c r="W1475" s="95" t="s">
        <v>101</v>
      </c>
      <c r="X1475" s="33">
        <v>0</v>
      </c>
    </row>
    <row r="1476" spans="1:24" ht="84">
      <c r="A1476" s="26">
        <v>1077</v>
      </c>
      <c r="B1476" s="54" t="s">
        <v>321</v>
      </c>
      <c r="C1476" s="25">
        <v>256</v>
      </c>
      <c r="D1476" s="25" t="s">
        <v>83</v>
      </c>
      <c r="E1476" s="103"/>
      <c r="F1476" s="32" t="s">
        <v>212</v>
      </c>
      <c r="G1476" s="32" t="s">
        <v>218</v>
      </c>
      <c r="H1476" s="75" t="s">
        <v>248</v>
      </c>
      <c r="I1476" s="32" t="s">
        <v>1564</v>
      </c>
      <c r="J1476" s="32" t="s">
        <v>728</v>
      </c>
      <c r="K1476" s="127" t="s">
        <v>1567</v>
      </c>
      <c r="L1476" s="127" t="s">
        <v>1190</v>
      </c>
      <c r="M1476" s="32" t="s">
        <v>326</v>
      </c>
      <c r="N1476" s="91" t="s">
        <v>235</v>
      </c>
      <c r="O1476" s="32" t="s">
        <v>145</v>
      </c>
      <c r="P1476" s="17">
        <v>3</v>
      </c>
      <c r="Q1476" s="17">
        <v>22800</v>
      </c>
      <c r="R1476" s="28">
        <f t="shared" si="203"/>
        <v>68400</v>
      </c>
      <c r="S1476" s="28">
        <f t="shared" si="204"/>
        <v>73188</v>
      </c>
      <c r="T1476" s="28">
        <f t="shared" si="206"/>
        <v>78311.16</v>
      </c>
      <c r="U1476" s="32" t="s">
        <v>549</v>
      </c>
      <c r="V1476" s="32" t="s">
        <v>546</v>
      </c>
      <c r="W1476" s="95" t="s">
        <v>101</v>
      </c>
      <c r="X1476" s="33">
        <v>0</v>
      </c>
    </row>
    <row r="1477" spans="1:24" ht="168">
      <c r="A1477" s="26">
        <v>1080</v>
      </c>
      <c r="B1477" s="54" t="s">
        <v>321</v>
      </c>
      <c r="C1477" s="25">
        <v>256</v>
      </c>
      <c r="D1477" s="25" t="s">
        <v>83</v>
      </c>
      <c r="E1477" s="103"/>
      <c r="F1477" s="32" t="s">
        <v>212</v>
      </c>
      <c r="G1477" s="32" t="s">
        <v>218</v>
      </c>
      <c r="H1477" s="75" t="s">
        <v>258</v>
      </c>
      <c r="I1477" s="32" t="s">
        <v>1564</v>
      </c>
      <c r="J1477" s="32" t="s">
        <v>259</v>
      </c>
      <c r="K1477" s="127" t="s">
        <v>1568</v>
      </c>
      <c r="L1477" s="78" t="s">
        <v>1840</v>
      </c>
      <c r="M1477" s="32" t="s">
        <v>326</v>
      </c>
      <c r="N1477" s="91" t="s">
        <v>235</v>
      </c>
      <c r="O1477" s="32" t="s">
        <v>145</v>
      </c>
      <c r="P1477" s="17">
        <v>4</v>
      </c>
      <c r="Q1477" s="17">
        <v>7795</v>
      </c>
      <c r="R1477" s="28">
        <f t="shared" si="203"/>
        <v>31180</v>
      </c>
      <c r="S1477" s="28">
        <f t="shared" si="204"/>
        <v>33362.6</v>
      </c>
      <c r="T1477" s="28">
        <f t="shared" si="206"/>
        <v>35697.982000000004</v>
      </c>
      <c r="U1477" s="32" t="s">
        <v>153</v>
      </c>
      <c r="V1477" s="32" t="s">
        <v>558</v>
      </c>
      <c r="W1477" s="95" t="s">
        <v>101</v>
      </c>
      <c r="X1477" s="33">
        <v>0</v>
      </c>
    </row>
    <row r="1478" spans="1:24" ht="72">
      <c r="A1478" s="26">
        <v>1081</v>
      </c>
      <c r="B1478" s="54" t="s">
        <v>321</v>
      </c>
      <c r="C1478" s="25">
        <v>256</v>
      </c>
      <c r="D1478" s="25" t="s">
        <v>83</v>
      </c>
      <c r="E1478" s="103"/>
      <c r="F1478" s="32" t="s">
        <v>212</v>
      </c>
      <c r="G1478" s="32" t="s">
        <v>218</v>
      </c>
      <c r="H1478" s="79" t="s">
        <v>257</v>
      </c>
      <c r="I1478" s="32" t="s">
        <v>1569</v>
      </c>
      <c r="J1478" s="32" t="s">
        <v>259</v>
      </c>
      <c r="K1478" s="127" t="s">
        <v>1570</v>
      </c>
      <c r="L1478" s="127" t="s">
        <v>1191</v>
      </c>
      <c r="M1478" s="32" t="s">
        <v>326</v>
      </c>
      <c r="N1478" s="91" t="s">
        <v>235</v>
      </c>
      <c r="O1478" s="32" t="s">
        <v>145</v>
      </c>
      <c r="P1478" s="17">
        <v>30</v>
      </c>
      <c r="Q1478" s="17">
        <v>2100</v>
      </c>
      <c r="R1478" s="28">
        <f t="shared" si="203"/>
        <v>63000</v>
      </c>
      <c r="S1478" s="28">
        <f t="shared" si="204"/>
        <v>67410</v>
      </c>
      <c r="T1478" s="28">
        <f t="shared" si="206"/>
        <v>72128.7</v>
      </c>
      <c r="U1478" s="32" t="s">
        <v>153</v>
      </c>
      <c r="V1478" s="32" t="s">
        <v>558</v>
      </c>
      <c r="W1478" s="95" t="s">
        <v>101</v>
      </c>
      <c r="X1478" s="33">
        <v>0</v>
      </c>
    </row>
    <row r="1479" spans="1:24" ht="96">
      <c r="A1479" s="26">
        <v>1082</v>
      </c>
      <c r="B1479" s="54" t="s">
        <v>321</v>
      </c>
      <c r="C1479" s="25">
        <v>256</v>
      </c>
      <c r="D1479" s="25" t="s">
        <v>83</v>
      </c>
      <c r="E1479" s="103"/>
      <c r="F1479" s="32" t="s">
        <v>212</v>
      </c>
      <c r="G1479" s="32" t="s">
        <v>218</v>
      </c>
      <c r="H1479" s="75" t="s">
        <v>263</v>
      </c>
      <c r="I1479" s="32" t="s">
        <v>1571</v>
      </c>
      <c r="J1479" s="32" t="s">
        <v>729</v>
      </c>
      <c r="K1479" s="127" t="s">
        <v>1572</v>
      </c>
      <c r="L1479" s="127" t="s">
        <v>1192</v>
      </c>
      <c r="M1479" s="32" t="s">
        <v>326</v>
      </c>
      <c r="N1479" s="91" t="s">
        <v>235</v>
      </c>
      <c r="O1479" s="32" t="s">
        <v>145</v>
      </c>
      <c r="P1479" s="17">
        <v>2</v>
      </c>
      <c r="Q1479" s="17">
        <v>28500</v>
      </c>
      <c r="R1479" s="28">
        <f t="shared" si="203"/>
        <v>57000</v>
      </c>
      <c r="S1479" s="28">
        <f t="shared" si="204"/>
        <v>60990</v>
      </c>
      <c r="T1479" s="28">
        <f t="shared" si="206"/>
        <v>65259.3</v>
      </c>
      <c r="U1479" s="32" t="s">
        <v>153</v>
      </c>
      <c r="V1479" s="32" t="s">
        <v>558</v>
      </c>
      <c r="W1479" s="95" t="s">
        <v>101</v>
      </c>
      <c r="X1479" s="33">
        <v>0</v>
      </c>
    </row>
    <row r="1480" spans="1:24" ht="186.75" customHeight="1">
      <c r="A1480" s="26">
        <v>1083</v>
      </c>
      <c r="B1480" s="54" t="s">
        <v>321</v>
      </c>
      <c r="C1480" s="25">
        <v>256</v>
      </c>
      <c r="D1480" s="25" t="s">
        <v>83</v>
      </c>
      <c r="E1480" s="103"/>
      <c r="F1480" s="32" t="s">
        <v>212</v>
      </c>
      <c r="G1480" s="32" t="s">
        <v>218</v>
      </c>
      <c r="H1480" s="75" t="s">
        <v>265</v>
      </c>
      <c r="I1480" s="32" t="s">
        <v>1573</v>
      </c>
      <c r="J1480" s="32" t="s">
        <v>168</v>
      </c>
      <c r="K1480" s="127" t="s">
        <v>1574</v>
      </c>
      <c r="L1480" s="127" t="s">
        <v>1196</v>
      </c>
      <c r="M1480" s="32" t="s">
        <v>326</v>
      </c>
      <c r="N1480" s="91" t="s">
        <v>235</v>
      </c>
      <c r="O1480" s="32" t="s">
        <v>145</v>
      </c>
      <c r="P1480" s="17">
        <v>4</v>
      </c>
      <c r="Q1480" s="17">
        <v>14500</v>
      </c>
      <c r="R1480" s="28">
        <f t="shared" si="203"/>
        <v>58000</v>
      </c>
      <c r="S1480" s="28">
        <f t="shared" si="204"/>
        <v>62060</v>
      </c>
      <c r="T1480" s="28">
        <f t="shared" si="206"/>
        <v>66404.2</v>
      </c>
      <c r="U1480" s="32" t="s">
        <v>153</v>
      </c>
      <c r="V1480" s="32" t="s">
        <v>558</v>
      </c>
      <c r="W1480" s="95" t="s">
        <v>101</v>
      </c>
      <c r="X1480" s="33">
        <v>0</v>
      </c>
    </row>
    <row r="1481" spans="1:24" ht="84">
      <c r="A1481" s="26">
        <v>1084</v>
      </c>
      <c r="B1481" s="54" t="s">
        <v>321</v>
      </c>
      <c r="C1481" s="25">
        <v>256</v>
      </c>
      <c r="D1481" s="25" t="s">
        <v>83</v>
      </c>
      <c r="E1481" s="103"/>
      <c r="F1481" s="32" t="s">
        <v>212</v>
      </c>
      <c r="G1481" s="32" t="s">
        <v>218</v>
      </c>
      <c r="H1481" s="75" t="s">
        <v>1193</v>
      </c>
      <c r="I1481" s="32" t="s">
        <v>1573</v>
      </c>
      <c r="J1481" s="32" t="s">
        <v>168</v>
      </c>
      <c r="K1481" s="127" t="s">
        <v>1575</v>
      </c>
      <c r="L1481" s="16" t="s">
        <v>1195</v>
      </c>
      <c r="M1481" s="32" t="s">
        <v>326</v>
      </c>
      <c r="N1481" s="91" t="s">
        <v>235</v>
      </c>
      <c r="O1481" s="32" t="s">
        <v>145</v>
      </c>
      <c r="P1481" s="17">
        <v>10</v>
      </c>
      <c r="Q1481" s="17">
        <v>5999</v>
      </c>
      <c r="R1481" s="28">
        <f t="shared" si="203"/>
        <v>59990</v>
      </c>
      <c r="S1481" s="28">
        <f t="shared" si="204"/>
        <v>64189.3</v>
      </c>
      <c r="T1481" s="28">
        <f t="shared" si="206"/>
        <v>68682.551000000007</v>
      </c>
      <c r="U1481" s="32" t="s">
        <v>153</v>
      </c>
      <c r="V1481" s="32" t="s">
        <v>558</v>
      </c>
      <c r="W1481" s="95" t="s">
        <v>101</v>
      </c>
      <c r="X1481" s="33">
        <v>0</v>
      </c>
    </row>
    <row r="1482" spans="1:24" ht="201.75" customHeight="1">
      <c r="A1482" s="26">
        <v>1085</v>
      </c>
      <c r="B1482" s="54" t="s">
        <v>321</v>
      </c>
      <c r="C1482" s="25">
        <v>256</v>
      </c>
      <c r="D1482" s="25" t="s">
        <v>83</v>
      </c>
      <c r="E1482" s="103"/>
      <c r="F1482" s="32" t="s">
        <v>212</v>
      </c>
      <c r="G1482" s="32" t="s">
        <v>218</v>
      </c>
      <c r="H1482" s="75" t="s">
        <v>260</v>
      </c>
      <c r="I1482" s="32" t="s">
        <v>1839</v>
      </c>
      <c r="J1482" s="16" t="s">
        <v>730</v>
      </c>
      <c r="K1482" s="127" t="s">
        <v>1576</v>
      </c>
      <c r="L1482" s="78" t="s">
        <v>1850</v>
      </c>
      <c r="M1482" s="32" t="s">
        <v>326</v>
      </c>
      <c r="N1482" s="91" t="s">
        <v>235</v>
      </c>
      <c r="O1482" s="32" t="s">
        <v>145</v>
      </c>
      <c r="P1482" s="17">
        <v>13</v>
      </c>
      <c r="Q1482" s="17">
        <v>38000</v>
      </c>
      <c r="R1482" s="28">
        <f t="shared" si="203"/>
        <v>494000</v>
      </c>
      <c r="S1482" s="51">
        <f t="shared" si="204"/>
        <v>528580</v>
      </c>
      <c r="T1482" s="52">
        <f t="shared" si="206"/>
        <v>565580.6</v>
      </c>
      <c r="U1482" s="32" t="s">
        <v>153</v>
      </c>
      <c r="V1482" s="32" t="s">
        <v>558</v>
      </c>
      <c r="W1482" s="95" t="s">
        <v>101</v>
      </c>
      <c r="X1482" s="33">
        <v>0</v>
      </c>
    </row>
    <row r="1483" spans="1:24" ht="36">
      <c r="A1483" s="26">
        <v>1086</v>
      </c>
      <c r="B1483" s="54" t="s">
        <v>321</v>
      </c>
      <c r="C1483" s="25">
        <v>256</v>
      </c>
      <c r="D1483" s="25" t="s">
        <v>83</v>
      </c>
      <c r="E1483" s="103"/>
      <c r="F1483" s="32" t="s">
        <v>212</v>
      </c>
      <c r="G1483" s="32" t="s">
        <v>218</v>
      </c>
      <c r="H1483" s="75" t="s">
        <v>1194</v>
      </c>
      <c r="I1483" s="32" t="s">
        <v>1573</v>
      </c>
      <c r="J1483" s="32" t="s">
        <v>168</v>
      </c>
      <c r="K1483" s="127" t="s">
        <v>1577</v>
      </c>
      <c r="L1483" s="127" t="s">
        <v>1852</v>
      </c>
      <c r="M1483" s="32" t="s">
        <v>326</v>
      </c>
      <c r="N1483" s="91" t="s">
        <v>235</v>
      </c>
      <c r="O1483" s="32" t="s">
        <v>145</v>
      </c>
      <c r="P1483" s="17">
        <v>3</v>
      </c>
      <c r="Q1483" s="17">
        <v>18750</v>
      </c>
      <c r="R1483" s="28">
        <f t="shared" si="203"/>
        <v>56250</v>
      </c>
      <c r="S1483" s="45">
        <f t="shared" si="204"/>
        <v>60187.5</v>
      </c>
      <c r="T1483" s="52">
        <f t="shared" si="206"/>
        <v>64400.625000000007</v>
      </c>
      <c r="U1483" s="32" t="s">
        <v>153</v>
      </c>
      <c r="V1483" s="32" t="s">
        <v>558</v>
      </c>
      <c r="W1483" s="95" t="s">
        <v>101</v>
      </c>
      <c r="X1483" s="33">
        <v>0</v>
      </c>
    </row>
    <row r="1484" spans="1:24" ht="96">
      <c r="A1484" s="26">
        <v>1087</v>
      </c>
      <c r="B1484" s="54" t="s">
        <v>321</v>
      </c>
      <c r="C1484" s="25">
        <v>256</v>
      </c>
      <c r="D1484" s="25" t="s">
        <v>83</v>
      </c>
      <c r="E1484" s="103"/>
      <c r="F1484" s="32" t="s">
        <v>212</v>
      </c>
      <c r="G1484" s="32" t="s">
        <v>218</v>
      </c>
      <c r="H1484" s="75" t="s">
        <v>260</v>
      </c>
      <c r="I1484" s="32" t="s">
        <v>1578</v>
      </c>
      <c r="J1484" s="32" t="s">
        <v>730</v>
      </c>
      <c r="K1484" s="127" t="s">
        <v>1579</v>
      </c>
      <c r="L1484" s="127" t="s">
        <v>1197</v>
      </c>
      <c r="M1484" s="32" t="s">
        <v>326</v>
      </c>
      <c r="N1484" s="91" t="s">
        <v>235</v>
      </c>
      <c r="O1484" s="32" t="s">
        <v>145</v>
      </c>
      <c r="P1484" s="17">
        <v>9</v>
      </c>
      <c r="Q1484" s="17">
        <v>35000</v>
      </c>
      <c r="R1484" s="28">
        <f t="shared" si="203"/>
        <v>315000</v>
      </c>
      <c r="S1484" s="45">
        <f t="shared" si="204"/>
        <v>337050</v>
      </c>
      <c r="T1484" s="52">
        <f t="shared" si="206"/>
        <v>360643.5</v>
      </c>
      <c r="U1484" s="32" t="s">
        <v>153</v>
      </c>
      <c r="V1484" s="32" t="s">
        <v>558</v>
      </c>
      <c r="W1484" s="95" t="s">
        <v>101</v>
      </c>
      <c r="X1484" s="33">
        <v>0</v>
      </c>
    </row>
    <row r="1485" spans="1:24" ht="84">
      <c r="A1485" s="26">
        <v>1088</v>
      </c>
      <c r="B1485" s="54" t="s">
        <v>321</v>
      </c>
      <c r="C1485" s="25">
        <v>256</v>
      </c>
      <c r="D1485" s="25" t="s">
        <v>83</v>
      </c>
      <c r="E1485" s="103"/>
      <c r="F1485" s="32" t="s">
        <v>212</v>
      </c>
      <c r="G1485" s="32" t="s">
        <v>218</v>
      </c>
      <c r="H1485" s="83" t="s">
        <v>257</v>
      </c>
      <c r="I1485" s="32" t="s">
        <v>1580</v>
      </c>
      <c r="J1485" s="32" t="s">
        <v>259</v>
      </c>
      <c r="K1485" s="127" t="s">
        <v>1581</v>
      </c>
      <c r="L1485" s="16" t="s">
        <v>1181</v>
      </c>
      <c r="M1485" s="32" t="s">
        <v>326</v>
      </c>
      <c r="N1485" s="91" t="s">
        <v>235</v>
      </c>
      <c r="O1485" s="32" t="s">
        <v>145</v>
      </c>
      <c r="P1485" s="17">
        <v>40</v>
      </c>
      <c r="Q1485" s="17">
        <v>2352</v>
      </c>
      <c r="R1485" s="28">
        <f t="shared" si="203"/>
        <v>94080</v>
      </c>
      <c r="S1485" s="45">
        <f t="shared" si="204"/>
        <v>100665.60000000001</v>
      </c>
      <c r="T1485" s="52">
        <f t="shared" si="206"/>
        <v>107712.19200000001</v>
      </c>
      <c r="U1485" s="32" t="s">
        <v>153</v>
      </c>
      <c r="V1485" s="32" t="s">
        <v>558</v>
      </c>
      <c r="W1485" s="95" t="s">
        <v>101</v>
      </c>
      <c r="X1485" s="33">
        <v>0</v>
      </c>
    </row>
    <row r="1486" spans="1:24" ht="60">
      <c r="A1486" s="26">
        <v>1089</v>
      </c>
      <c r="B1486" s="54" t="s">
        <v>321</v>
      </c>
      <c r="C1486" s="25">
        <v>256</v>
      </c>
      <c r="D1486" s="25" t="s">
        <v>83</v>
      </c>
      <c r="E1486" s="103"/>
      <c r="F1486" s="32" t="s">
        <v>212</v>
      </c>
      <c r="G1486" s="32" t="s">
        <v>218</v>
      </c>
      <c r="H1486" s="75" t="s">
        <v>177</v>
      </c>
      <c r="I1486" s="32" t="s">
        <v>1582</v>
      </c>
      <c r="J1486" s="32" t="s">
        <v>731</v>
      </c>
      <c r="K1486" s="127" t="s">
        <v>1583</v>
      </c>
      <c r="L1486" s="16" t="s">
        <v>1198</v>
      </c>
      <c r="M1486" s="32" t="s">
        <v>326</v>
      </c>
      <c r="N1486" s="91" t="s">
        <v>235</v>
      </c>
      <c r="O1486" s="32" t="s">
        <v>145</v>
      </c>
      <c r="P1486" s="17">
        <v>9</v>
      </c>
      <c r="Q1486" s="17">
        <v>4444</v>
      </c>
      <c r="R1486" s="28">
        <f t="shared" ref="R1486:R1514" si="207">P1486*Q1486</f>
        <v>39996</v>
      </c>
      <c r="S1486" s="45">
        <f t="shared" ref="S1486:S1517" si="208">R1486*1.07</f>
        <v>42795.72</v>
      </c>
      <c r="T1486" s="52">
        <f t="shared" si="206"/>
        <v>45791.420400000003</v>
      </c>
      <c r="U1486" s="32" t="s">
        <v>153</v>
      </c>
      <c r="V1486" s="32" t="s">
        <v>558</v>
      </c>
      <c r="W1486" s="95" t="s">
        <v>101</v>
      </c>
      <c r="X1486" s="33">
        <v>0</v>
      </c>
    </row>
    <row r="1487" spans="1:24" ht="144">
      <c r="A1487" s="26">
        <v>1090</v>
      </c>
      <c r="B1487" s="54" t="s">
        <v>321</v>
      </c>
      <c r="C1487" s="25">
        <v>256</v>
      </c>
      <c r="D1487" s="25" t="s">
        <v>83</v>
      </c>
      <c r="E1487" s="103"/>
      <c r="F1487" s="32" t="s">
        <v>212</v>
      </c>
      <c r="G1487" s="32" t="s">
        <v>218</v>
      </c>
      <c r="H1487" s="75" t="s">
        <v>260</v>
      </c>
      <c r="I1487" s="32" t="s">
        <v>1584</v>
      </c>
      <c r="J1487" s="32" t="s">
        <v>730</v>
      </c>
      <c r="K1487" s="127" t="s">
        <v>1585</v>
      </c>
      <c r="L1487" s="127" t="s">
        <v>1199</v>
      </c>
      <c r="M1487" s="32" t="s">
        <v>326</v>
      </c>
      <c r="N1487" s="91" t="s">
        <v>235</v>
      </c>
      <c r="O1487" s="32" t="s">
        <v>145</v>
      </c>
      <c r="P1487" s="17">
        <v>1</v>
      </c>
      <c r="Q1487" s="17">
        <v>27900</v>
      </c>
      <c r="R1487" s="28">
        <f t="shared" si="207"/>
        <v>27900</v>
      </c>
      <c r="S1487" s="45">
        <f t="shared" si="208"/>
        <v>29853</v>
      </c>
      <c r="T1487" s="52">
        <f t="shared" si="206"/>
        <v>31942.710000000003</v>
      </c>
      <c r="U1487" s="32" t="s">
        <v>549</v>
      </c>
      <c r="V1487" s="32" t="s">
        <v>429</v>
      </c>
      <c r="W1487" s="95" t="s">
        <v>101</v>
      </c>
      <c r="X1487" s="33">
        <v>0</v>
      </c>
    </row>
    <row r="1488" spans="1:24" ht="91.5" customHeight="1">
      <c r="A1488" s="26">
        <v>1091</v>
      </c>
      <c r="B1488" s="54" t="s">
        <v>321</v>
      </c>
      <c r="C1488" s="25">
        <v>256</v>
      </c>
      <c r="D1488" s="25" t="s">
        <v>83</v>
      </c>
      <c r="E1488" s="103"/>
      <c r="F1488" s="32" t="s">
        <v>212</v>
      </c>
      <c r="G1488" s="32" t="s">
        <v>218</v>
      </c>
      <c r="H1488" s="75" t="s">
        <v>177</v>
      </c>
      <c r="I1488" s="32" t="s">
        <v>1586</v>
      </c>
      <c r="J1488" s="32" t="s">
        <v>731</v>
      </c>
      <c r="K1488" s="127" t="s">
        <v>1587</v>
      </c>
      <c r="L1488" s="127" t="s">
        <v>1200</v>
      </c>
      <c r="M1488" s="32" t="s">
        <v>326</v>
      </c>
      <c r="N1488" s="91" t="s">
        <v>235</v>
      </c>
      <c r="O1488" s="32" t="s">
        <v>145</v>
      </c>
      <c r="P1488" s="17">
        <v>1</v>
      </c>
      <c r="Q1488" s="17">
        <v>44500</v>
      </c>
      <c r="R1488" s="28">
        <f t="shared" si="207"/>
        <v>44500</v>
      </c>
      <c r="S1488" s="45">
        <f t="shared" si="208"/>
        <v>47615</v>
      </c>
      <c r="T1488" s="52">
        <f t="shared" si="206"/>
        <v>50948.05</v>
      </c>
      <c r="U1488" s="32" t="s">
        <v>153</v>
      </c>
      <c r="V1488" s="32" t="s">
        <v>558</v>
      </c>
      <c r="W1488" s="95" t="s">
        <v>101</v>
      </c>
      <c r="X1488" s="33">
        <v>0</v>
      </c>
    </row>
    <row r="1489" spans="1:24" ht="155.25" customHeight="1">
      <c r="A1489" s="26">
        <v>1092</v>
      </c>
      <c r="B1489" s="54" t="s">
        <v>321</v>
      </c>
      <c r="C1489" s="25">
        <v>256</v>
      </c>
      <c r="D1489" s="25" t="s">
        <v>83</v>
      </c>
      <c r="E1489" s="103"/>
      <c r="F1489" s="32" t="s">
        <v>212</v>
      </c>
      <c r="G1489" s="32" t="s">
        <v>218</v>
      </c>
      <c r="H1489" s="67" t="s">
        <v>177</v>
      </c>
      <c r="I1489" s="32" t="s">
        <v>1586</v>
      </c>
      <c r="J1489" s="32" t="s">
        <v>731</v>
      </c>
      <c r="K1489" s="216" t="s">
        <v>1588</v>
      </c>
      <c r="L1489" s="127" t="s">
        <v>1201</v>
      </c>
      <c r="M1489" s="32" t="s">
        <v>326</v>
      </c>
      <c r="N1489" s="91" t="s">
        <v>235</v>
      </c>
      <c r="O1489" s="32" t="s">
        <v>145</v>
      </c>
      <c r="P1489" s="17">
        <v>1</v>
      </c>
      <c r="Q1489" s="17">
        <v>39999</v>
      </c>
      <c r="R1489" s="28">
        <f t="shared" si="207"/>
        <v>39999</v>
      </c>
      <c r="S1489" s="45">
        <f t="shared" si="208"/>
        <v>42798.93</v>
      </c>
      <c r="T1489" s="52">
        <f t="shared" si="206"/>
        <v>45794.855100000001</v>
      </c>
      <c r="U1489" s="32" t="s">
        <v>153</v>
      </c>
      <c r="V1489" s="32" t="s">
        <v>558</v>
      </c>
      <c r="W1489" s="95" t="s">
        <v>101</v>
      </c>
      <c r="X1489" s="33">
        <v>0</v>
      </c>
    </row>
    <row r="1490" spans="1:24" ht="48">
      <c r="A1490" s="26">
        <v>1093</v>
      </c>
      <c r="B1490" s="54" t="s">
        <v>321</v>
      </c>
      <c r="C1490" s="25">
        <v>256</v>
      </c>
      <c r="D1490" s="25" t="s">
        <v>83</v>
      </c>
      <c r="E1490" s="103"/>
      <c r="F1490" s="32" t="s">
        <v>212</v>
      </c>
      <c r="G1490" s="32" t="s">
        <v>218</v>
      </c>
      <c r="H1490" s="75" t="s">
        <v>258</v>
      </c>
      <c r="I1490" s="32" t="s">
        <v>1589</v>
      </c>
      <c r="J1490" s="32" t="s">
        <v>744</v>
      </c>
      <c r="K1490" s="53" t="s">
        <v>1842</v>
      </c>
      <c r="L1490" s="53" t="s">
        <v>1841</v>
      </c>
      <c r="M1490" s="32" t="s">
        <v>326</v>
      </c>
      <c r="N1490" s="91" t="s">
        <v>235</v>
      </c>
      <c r="O1490" s="32" t="s">
        <v>145</v>
      </c>
      <c r="P1490" s="181">
        <v>5</v>
      </c>
      <c r="Q1490" s="181">
        <v>40000</v>
      </c>
      <c r="R1490" s="28">
        <f t="shared" si="207"/>
        <v>200000</v>
      </c>
      <c r="S1490" s="45">
        <f t="shared" si="208"/>
        <v>214000</v>
      </c>
      <c r="T1490" s="52">
        <f t="shared" si="206"/>
        <v>228980</v>
      </c>
      <c r="U1490" s="32" t="s">
        <v>153</v>
      </c>
      <c r="V1490" s="32" t="s">
        <v>558</v>
      </c>
      <c r="W1490" s="95" t="s">
        <v>101</v>
      </c>
      <c r="X1490" s="33">
        <v>0</v>
      </c>
    </row>
    <row r="1491" spans="1:24" ht="72">
      <c r="A1491" s="26">
        <v>1271</v>
      </c>
      <c r="B1491" s="54" t="str">
        <f>B1212</f>
        <v>01 Закупки, не превышающие финансовый год</v>
      </c>
      <c r="C1491" s="25">
        <v>256</v>
      </c>
      <c r="D1491" s="25" t="s">
        <v>83</v>
      </c>
      <c r="E1491" s="103"/>
      <c r="F1491" s="32" t="s">
        <v>212</v>
      </c>
      <c r="G1491" s="32" t="s">
        <v>218</v>
      </c>
      <c r="H1491" s="83" t="s">
        <v>267</v>
      </c>
      <c r="I1491" s="47" t="s">
        <v>1669</v>
      </c>
      <c r="J1491" s="47" t="s">
        <v>880</v>
      </c>
      <c r="K1491" s="47" t="s">
        <v>1669</v>
      </c>
      <c r="L1491" s="47" t="s">
        <v>1853</v>
      </c>
      <c r="M1491" s="32" t="s">
        <v>326</v>
      </c>
      <c r="N1491" s="91" t="s">
        <v>235</v>
      </c>
      <c r="O1491" s="32" t="s">
        <v>145</v>
      </c>
      <c r="P1491" s="181">
        <v>1</v>
      </c>
      <c r="Q1491" s="181">
        <v>54590</v>
      </c>
      <c r="R1491" s="28">
        <f t="shared" si="207"/>
        <v>54590</v>
      </c>
      <c r="S1491" s="28">
        <f t="shared" si="208"/>
        <v>58411.3</v>
      </c>
      <c r="T1491" s="28">
        <f t="shared" si="206"/>
        <v>62500.091000000008</v>
      </c>
      <c r="U1491" s="32" t="s">
        <v>153</v>
      </c>
      <c r="V1491" s="32" t="s">
        <v>558</v>
      </c>
      <c r="W1491" s="95" t="s">
        <v>101</v>
      </c>
      <c r="X1491" s="33">
        <v>0</v>
      </c>
    </row>
    <row r="1492" spans="1:24" ht="36">
      <c r="A1492" s="26">
        <v>1276</v>
      </c>
      <c r="B1492" s="54" t="str">
        <f>B1219</f>
        <v>01 Закупки, не превышающие финансовый год</v>
      </c>
      <c r="C1492" s="25">
        <v>256</v>
      </c>
      <c r="D1492" s="25" t="s">
        <v>83</v>
      </c>
      <c r="E1492" s="103"/>
      <c r="F1492" s="32" t="s">
        <v>212</v>
      </c>
      <c r="G1492" s="32" t="s">
        <v>218</v>
      </c>
      <c r="H1492" s="83" t="s">
        <v>362</v>
      </c>
      <c r="I1492" s="47" t="s">
        <v>1813</v>
      </c>
      <c r="J1492" s="47" t="s">
        <v>1812</v>
      </c>
      <c r="K1492" s="47" t="s">
        <v>1813</v>
      </c>
      <c r="L1492" s="47" t="s">
        <v>1813</v>
      </c>
      <c r="M1492" s="32" t="s">
        <v>326</v>
      </c>
      <c r="N1492" s="91" t="s">
        <v>235</v>
      </c>
      <c r="O1492" s="32" t="s">
        <v>145</v>
      </c>
      <c r="P1492" s="181">
        <v>2</v>
      </c>
      <c r="Q1492" s="181">
        <v>27778</v>
      </c>
      <c r="R1492" s="28">
        <f t="shared" si="207"/>
        <v>55556</v>
      </c>
      <c r="S1492" s="28">
        <f t="shared" si="208"/>
        <v>59444.920000000006</v>
      </c>
      <c r="T1492" s="28">
        <f t="shared" si="206"/>
        <v>63606.06440000001</v>
      </c>
      <c r="U1492" s="32" t="s">
        <v>153</v>
      </c>
      <c r="V1492" s="32" t="s">
        <v>558</v>
      </c>
      <c r="W1492" s="95" t="s">
        <v>101</v>
      </c>
      <c r="X1492" s="33">
        <v>0</v>
      </c>
    </row>
    <row r="1493" spans="1:24" ht="40.5" customHeight="1">
      <c r="A1493" s="26">
        <v>1309</v>
      </c>
      <c r="B1493" s="54" t="s">
        <v>321</v>
      </c>
      <c r="C1493" s="25">
        <v>256</v>
      </c>
      <c r="D1493" s="25" t="s">
        <v>83</v>
      </c>
      <c r="E1493" s="103"/>
      <c r="F1493" s="32" t="s">
        <v>212</v>
      </c>
      <c r="G1493" s="32" t="s">
        <v>218</v>
      </c>
      <c r="H1493" s="83" t="s">
        <v>264</v>
      </c>
      <c r="I1493" s="47" t="s">
        <v>1721</v>
      </c>
      <c r="J1493" s="47" t="s">
        <v>1720</v>
      </c>
      <c r="K1493" s="47" t="s">
        <v>1721</v>
      </c>
      <c r="L1493" s="47" t="s">
        <v>1720</v>
      </c>
      <c r="M1493" s="32" t="s">
        <v>326</v>
      </c>
      <c r="N1493" s="91" t="s">
        <v>235</v>
      </c>
      <c r="O1493" s="32" t="s">
        <v>145</v>
      </c>
      <c r="P1493" s="181">
        <v>1</v>
      </c>
      <c r="Q1493" s="181">
        <v>10000</v>
      </c>
      <c r="R1493" s="28">
        <f t="shared" si="207"/>
        <v>10000</v>
      </c>
      <c r="S1493" s="28">
        <f t="shared" si="208"/>
        <v>10700</v>
      </c>
      <c r="T1493" s="28">
        <f t="shared" si="206"/>
        <v>11449</v>
      </c>
      <c r="U1493" s="32" t="s">
        <v>549</v>
      </c>
      <c r="V1493" s="32" t="s">
        <v>546</v>
      </c>
      <c r="W1493" s="95" t="s">
        <v>101</v>
      </c>
      <c r="X1493" s="33">
        <v>0</v>
      </c>
    </row>
    <row r="1494" spans="1:24" ht="144">
      <c r="A1494" s="26">
        <v>1322</v>
      </c>
      <c r="B1494" s="54" t="s">
        <v>321</v>
      </c>
      <c r="C1494" s="25">
        <v>256</v>
      </c>
      <c r="D1494" s="25" t="s">
        <v>83</v>
      </c>
      <c r="E1494" s="103"/>
      <c r="F1494" s="32" t="s">
        <v>212</v>
      </c>
      <c r="G1494" s="32" t="s">
        <v>218</v>
      </c>
      <c r="H1494" s="75" t="s">
        <v>260</v>
      </c>
      <c r="I1494" s="32" t="s">
        <v>1584</v>
      </c>
      <c r="J1494" s="32" t="s">
        <v>730</v>
      </c>
      <c r="K1494" s="127" t="s">
        <v>1585</v>
      </c>
      <c r="L1494" s="16" t="s">
        <v>1199</v>
      </c>
      <c r="M1494" s="32" t="s">
        <v>326</v>
      </c>
      <c r="N1494" s="91" t="s">
        <v>235</v>
      </c>
      <c r="O1494" s="32" t="s">
        <v>145</v>
      </c>
      <c r="P1494" s="17">
        <v>1</v>
      </c>
      <c r="Q1494" s="17">
        <v>27900</v>
      </c>
      <c r="R1494" s="28">
        <f t="shared" si="207"/>
        <v>27900</v>
      </c>
      <c r="S1494" s="45">
        <f t="shared" si="208"/>
        <v>29853</v>
      </c>
      <c r="T1494" s="52">
        <f t="shared" ref="T1494:T1513" si="209">S1494*1.07</f>
        <v>31942.710000000003</v>
      </c>
      <c r="U1494" s="32" t="s">
        <v>549</v>
      </c>
      <c r="V1494" s="32" t="s">
        <v>429</v>
      </c>
      <c r="W1494" s="95" t="s">
        <v>101</v>
      </c>
      <c r="X1494" s="33">
        <v>0</v>
      </c>
    </row>
    <row r="1495" spans="1:24" ht="108">
      <c r="A1495" s="26">
        <v>1327</v>
      </c>
      <c r="B1495" s="54" t="s">
        <v>321</v>
      </c>
      <c r="C1495" s="25">
        <v>256</v>
      </c>
      <c r="D1495" s="25" t="s">
        <v>83</v>
      </c>
      <c r="E1495" s="103"/>
      <c r="F1495" s="32" t="s">
        <v>212</v>
      </c>
      <c r="G1495" s="32" t="s">
        <v>218</v>
      </c>
      <c r="H1495" s="75" t="s">
        <v>257</v>
      </c>
      <c r="I1495" s="32" t="s">
        <v>1776</v>
      </c>
      <c r="J1495" s="32" t="s">
        <v>1775</v>
      </c>
      <c r="K1495" s="127" t="s">
        <v>1777</v>
      </c>
      <c r="L1495" s="127" t="s">
        <v>1778</v>
      </c>
      <c r="M1495" s="32" t="s">
        <v>326</v>
      </c>
      <c r="N1495" s="91" t="s">
        <v>235</v>
      </c>
      <c r="O1495" s="32" t="s">
        <v>145</v>
      </c>
      <c r="P1495" s="17">
        <v>20</v>
      </c>
      <c r="Q1495" s="17">
        <v>2799</v>
      </c>
      <c r="R1495" s="28">
        <f t="shared" si="207"/>
        <v>55980</v>
      </c>
      <c r="S1495" s="45">
        <f t="shared" si="208"/>
        <v>59898.600000000006</v>
      </c>
      <c r="T1495" s="52">
        <f t="shared" si="209"/>
        <v>64091.502000000008</v>
      </c>
      <c r="U1495" s="32" t="s">
        <v>549</v>
      </c>
      <c r="V1495" s="32" t="s">
        <v>429</v>
      </c>
      <c r="W1495" s="95" t="s">
        <v>101</v>
      </c>
      <c r="X1495" s="33">
        <v>0</v>
      </c>
    </row>
    <row r="1496" spans="1:24" ht="84">
      <c r="A1496" s="26">
        <v>1328</v>
      </c>
      <c r="B1496" s="54" t="s">
        <v>321</v>
      </c>
      <c r="C1496" s="25">
        <v>256</v>
      </c>
      <c r="D1496" s="25" t="s">
        <v>83</v>
      </c>
      <c r="E1496" s="103"/>
      <c r="F1496" s="32" t="s">
        <v>212</v>
      </c>
      <c r="G1496" s="32" t="s">
        <v>218</v>
      </c>
      <c r="H1496" s="75" t="s">
        <v>261</v>
      </c>
      <c r="I1496" s="32" t="s">
        <v>1779</v>
      </c>
      <c r="J1496" s="32" t="s">
        <v>1781</v>
      </c>
      <c r="K1496" s="127" t="s">
        <v>1780</v>
      </c>
      <c r="L1496" s="127" t="s">
        <v>1782</v>
      </c>
      <c r="M1496" s="32" t="s">
        <v>326</v>
      </c>
      <c r="N1496" s="91" t="s">
        <v>235</v>
      </c>
      <c r="O1496" s="32" t="s">
        <v>145</v>
      </c>
      <c r="P1496" s="17">
        <v>8</v>
      </c>
      <c r="Q1496" s="17">
        <v>7999</v>
      </c>
      <c r="R1496" s="28">
        <f t="shared" si="207"/>
        <v>63992</v>
      </c>
      <c r="S1496" s="45">
        <f t="shared" si="208"/>
        <v>68471.44</v>
      </c>
      <c r="T1496" s="52">
        <f t="shared" si="209"/>
        <v>73264.440800000011</v>
      </c>
      <c r="U1496" s="32" t="s">
        <v>549</v>
      </c>
      <c r="V1496" s="32" t="s">
        <v>429</v>
      </c>
      <c r="W1496" s="95" t="s">
        <v>101</v>
      </c>
      <c r="X1496" s="33">
        <v>0</v>
      </c>
    </row>
    <row r="1497" spans="1:24" ht="36">
      <c r="A1497" s="26">
        <v>1333</v>
      </c>
      <c r="B1497" s="54" t="s">
        <v>321</v>
      </c>
      <c r="C1497" s="25">
        <v>256</v>
      </c>
      <c r="D1497" s="25" t="s">
        <v>83</v>
      </c>
      <c r="E1497" s="103"/>
      <c r="F1497" s="38" t="s">
        <v>212</v>
      </c>
      <c r="G1497" s="38" t="s">
        <v>218</v>
      </c>
      <c r="H1497" s="75" t="s">
        <v>343</v>
      </c>
      <c r="I1497" s="48" t="s">
        <v>1815</v>
      </c>
      <c r="J1497" s="48" t="s">
        <v>1814</v>
      </c>
      <c r="K1497" s="48" t="s">
        <v>1815</v>
      </c>
      <c r="L1497" s="48" t="s">
        <v>1816</v>
      </c>
      <c r="M1497" s="38" t="s">
        <v>326</v>
      </c>
      <c r="N1497" s="91" t="s">
        <v>235</v>
      </c>
      <c r="O1497" s="38" t="s">
        <v>145</v>
      </c>
      <c r="P1497" s="49">
        <v>5</v>
      </c>
      <c r="Q1497" s="186">
        <v>2100</v>
      </c>
      <c r="R1497" s="45">
        <f t="shared" si="207"/>
        <v>10500</v>
      </c>
      <c r="S1497" s="45">
        <f t="shared" si="208"/>
        <v>11235</v>
      </c>
      <c r="T1497" s="45">
        <f t="shared" si="209"/>
        <v>12021.45</v>
      </c>
      <c r="U1497" s="32" t="s">
        <v>153</v>
      </c>
      <c r="V1497" s="38" t="s">
        <v>558</v>
      </c>
      <c r="W1497" s="95" t="s">
        <v>101</v>
      </c>
      <c r="X1497" s="46">
        <v>0</v>
      </c>
    </row>
    <row r="1498" spans="1:24" ht="72">
      <c r="A1498" s="26">
        <v>1337</v>
      </c>
      <c r="B1498" s="54" t="s">
        <v>321</v>
      </c>
      <c r="C1498" s="25">
        <v>256</v>
      </c>
      <c r="D1498" s="25" t="s">
        <v>83</v>
      </c>
      <c r="E1498" s="103"/>
      <c r="F1498" s="38" t="s">
        <v>212</v>
      </c>
      <c r="G1498" s="38" t="s">
        <v>218</v>
      </c>
      <c r="H1498" s="75" t="s">
        <v>343</v>
      </c>
      <c r="I1498" s="48" t="s">
        <v>1855</v>
      </c>
      <c r="J1498" s="48" t="s">
        <v>1856</v>
      </c>
      <c r="K1498" s="48" t="s">
        <v>1855</v>
      </c>
      <c r="L1498" s="48" t="s">
        <v>1854</v>
      </c>
      <c r="M1498" s="38" t="s">
        <v>326</v>
      </c>
      <c r="N1498" s="91" t="s">
        <v>235</v>
      </c>
      <c r="O1498" s="38" t="s">
        <v>145</v>
      </c>
      <c r="P1498" s="49">
        <v>5</v>
      </c>
      <c r="Q1498" s="186">
        <v>59900</v>
      </c>
      <c r="R1498" s="45">
        <f t="shared" si="207"/>
        <v>299500</v>
      </c>
      <c r="S1498" s="45">
        <f t="shared" si="208"/>
        <v>320465</v>
      </c>
      <c r="T1498" s="45">
        <f t="shared" si="209"/>
        <v>342897.55000000005</v>
      </c>
      <c r="U1498" s="32" t="s">
        <v>153</v>
      </c>
      <c r="V1498" s="38" t="s">
        <v>558</v>
      </c>
      <c r="W1498" s="95" t="s">
        <v>101</v>
      </c>
      <c r="X1498" s="46">
        <v>0</v>
      </c>
    </row>
    <row r="1499" spans="1:24" ht="72">
      <c r="A1499" s="26">
        <v>1340</v>
      </c>
      <c r="B1499" s="54" t="s">
        <v>321</v>
      </c>
      <c r="C1499" s="25">
        <v>256</v>
      </c>
      <c r="D1499" s="25" t="s">
        <v>83</v>
      </c>
      <c r="E1499" s="103"/>
      <c r="F1499" s="38" t="s">
        <v>212</v>
      </c>
      <c r="G1499" s="38" t="s">
        <v>218</v>
      </c>
      <c r="H1499" s="75" t="s">
        <v>343</v>
      </c>
      <c r="I1499" s="48" t="s">
        <v>1862</v>
      </c>
      <c r="J1499" s="48" t="s">
        <v>1863</v>
      </c>
      <c r="K1499" s="48" t="s">
        <v>1862</v>
      </c>
      <c r="L1499" s="48" t="s">
        <v>1864</v>
      </c>
      <c r="M1499" s="38" t="s">
        <v>326</v>
      </c>
      <c r="N1499" s="91" t="s">
        <v>235</v>
      </c>
      <c r="O1499" s="38" t="s">
        <v>147</v>
      </c>
      <c r="P1499" s="49">
        <v>38</v>
      </c>
      <c r="Q1499" s="186">
        <v>9790</v>
      </c>
      <c r="R1499" s="45">
        <f t="shared" si="207"/>
        <v>372020</v>
      </c>
      <c r="S1499" s="45">
        <f t="shared" si="208"/>
        <v>398061.4</v>
      </c>
      <c r="T1499" s="45">
        <f t="shared" si="209"/>
        <v>425925.69800000003</v>
      </c>
      <c r="U1499" s="32" t="s">
        <v>153</v>
      </c>
      <c r="V1499" s="38" t="s">
        <v>558</v>
      </c>
      <c r="W1499" s="95" t="s">
        <v>101</v>
      </c>
      <c r="X1499" s="46">
        <v>0</v>
      </c>
    </row>
    <row r="1500" spans="1:24" ht="41.25" customHeight="1">
      <c r="A1500" s="26">
        <v>1341</v>
      </c>
      <c r="B1500" s="54" t="s">
        <v>321</v>
      </c>
      <c r="C1500" s="25">
        <v>256</v>
      </c>
      <c r="D1500" s="25" t="s">
        <v>83</v>
      </c>
      <c r="E1500" s="103"/>
      <c r="F1500" s="32" t="s">
        <v>212</v>
      </c>
      <c r="G1500" s="32" t="s">
        <v>218</v>
      </c>
      <c r="H1500" s="75" t="s">
        <v>261</v>
      </c>
      <c r="I1500" s="32" t="s">
        <v>1866</v>
      </c>
      <c r="J1500" s="32" t="s">
        <v>1867</v>
      </c>
      <c r="K1500" s="127" t="s">
        <v>1865</v>
      </c>
      <c r="L1500" s="127" t="s">
        <v>1868</v>
      </c>
      <c r="M1500" s="32" t="s">
        <v>326</v>
      </c>
      <c r="N1500" s="91" t="s">
        <v>235</v>
      </c>
      <c r="O1500" s="32" t="s">
        <v>145</v>
      </c>
      <c r="P1500" s="17">
        <v>1</v>
      </c>
      <c r="Q1500" s="17">
        <v>14200</v>
      </c>
      <c r="R1500" s="28">
        <f t="shared" si="207"/>
        <v>14200</v>
      </c>
      <c r="S1500" s="45">
        <f t="shared" si="208"/>
        <v>15194</v>
      </c>
      <c r="T1500" s="52">
        <f t="shared" si="209"/>
        <v>16257.580000000002</v>
      </c>
      <c r="U1500" s="32" t="s">
        <v>153</v>
      </c>
      <c r="V1500" s="38" t="s">
        <v>558</v>
      </c>
      <c r="W1500" s="95" t="s">
        <v>101</v>
      </c>
      <c r="X1500" s="33">
        <v>0</v>
      </c>
    </row>
    <row r="1501" spans="1:24" ht="41.25" customHeight="1">
      <c r="A1501" s="26">
        <v>1342</v>
      </c>
      <c r="B1501" s="54" t="s">
        <v>321</v>
      </c>
      <c r="C1501" s="25">
        <v>256</v>
      </c>
      <c r="D1501" s="25" t="s">
        <v>83</v>
      </c>
      <c r="E1501" s="103"/>
      <c r="F1501" s="32" t="s">
        <v>212</v>
      </c>
      <c r="G1501" s="32" t="s">
        <v>218</v>
      </c>
      <c r="H1501" s="75" t="s">
        <v>261</v>
      </c>
      <c r="I1501" s="32" t="s">
        <v>1871</v>
      </c>
      <c r="J1501" s="32" t="s">
        <v>1870</v>
      </c>
      <c r="K1501" s="127" t="s">
        <v>1871</v>
      </c>
      <c r="L1501" s="127" t="s">
        <v>1869</v>
      </c>
      <c r="M1501" s="32" t="s">
        <v>326</v>
      </c>
      <c r="N1501" s="91" t="s">
        <v>235</v>
      </c>
      <c r="O1501" s="32" t="s">
        <v>145</v>
      </c>
      <c r="P1501" s="17">
        <v>4</v>
      </c>
      <c r="Q1501" s="17">
        <v>42500</v>
      </c>
      <c r="R1501" s="28">
        <f t="shared" si="207"/>
        <v>170000</v>
      </c>
      <c r="S1501" s="45">
        <f t="shared" si="208"/>
        <v>181900</v>
      </c>
      <c r="T1501" s="52">
        <f t="shared" si="209"/>
        <v>194633</v>
      </c>
      <c r="U1501" s="32" t="s">
        <v>153</v>
      </c>
      <c r="V1501" s="38" t="s">
        <v>558</v>
      </c>
      <c r="W1501" s="95" t="s">
        <v>101</v>
      </c>
      <c r="X1501" s="33">
        <v>0</v>
      </c>
    </row>
    <row r="1502" spans="1:24" ht="41.25" customHeight="1">
      <c r="A1502" s="26">
        <v>1343</v>
      </c>
      <c r="B1502" s="54" t="s">
        <v>321</v>
      </c>
      <c r="C1502" s="25">
        <v>256</v>
      </c>
      <c r="D1502" s="25" t="s">
        <v>83</v>
      </c>
      <c r="E1502" s="103"/>
      <c r="F1502" s="32" t="s">
        <v>212</v>
      </c>
      <c r="G1502" s="32" t="s">
        <v>218</v>
      </c>
      <c r="H1502" s="75" t="s">
        <v>261</v>
      </c>
      <c r="I1502" s="32" t="s">
        <v>1874</v>
      </c>
      <c r="J1502" s="32" t="s">
        <v>1873</v>
      </c>
      <c r="K1502" s="127" t="s">
        <v>1874</v>
      </c>
      <c r="L1502" s="127" t="s">
        <v>1872</v>
      </c>
      <c r="M1502" s="32" t="s">
        <v>326</v>
      </c>
      <c r="N1502" s="91" t="s">
        <v>235</v>
      </c>
      <c r="O1502" s="32" t="s">
        <v>145</v>
      </c>
      <c r="P1502" s="17">
        <v>1</v>
      </c>
      <c r="Q1502" s="17">
        <v>20500</v>
      </c>
      <c r="R1502" s="28">
        <f t="shared" si="207"/>
        <v>20500</v>
      </c>
      <c r="S1502" s="45">
        <f t="shared" si="208"/>
        <v>21935</v>
      </c>
      <c r="T1502" s="52">
        <f t="shared" si="209"/>
        <v>23470.45</v>
      </c>
      <c r="U1502" s="32" t="s">
        <v>153</v>
      </c>
      <c r="V1502" s="38" t="s">
        <v>558</v>
      </c>
      <c r="W1502" s="95" t="s">
        <v>101</v>
      </c>
      <c r="X1502" s="33">
        <v>0</v>
      </c>
    </row>
    <row r="1503" spans="1:24" ht="41.25" customHeight="1">
      <c r="A1503" s="26">
        <v>1344</v>
      </c>
      <c r="B1503" s="54" t="s">
        <v>321</v>
      </c>
      <c r="C1503" s="25">
        <v>256</v>
      </c>
      <c r="D1503" s="25" t="s">
        <v>83</v>
      </c>
      <c r="E1503" s="103"/>
      <c r="F1503" s="32" t="s">
        <v>212</v>
      </c>
      <c r="G1503" s="32" t="s">
        <v>218</v>
      </c>
      <c r="H1503" s="75" t="s">
        <v>261</v>
      </c>
      <c r="I1503" s="32" t="s">
        <v>1877</v>
      </c>
      <c r="J1503" s="32" t="s">
        <v>1876</v>
      </c>
      <c r="K1503" s="127" t="s">
        <v>1877</v>
      </c>
      <c r="L1503" s="127" t="s">
        <v>1875</v>
      </c>
      <c r="M1503" s="32" t="s">
        <v>326</v>
      </c>
      <c r="N1503" s="91" t="s">
        <v>235</v>
      </c>
      <c r="O1503" s="32" t="s">
        <v>145</v>
      </c>
      <c r="P1503" s="17">
        <v>4</v>
      </c>
      <c r="Q1503" s="17">
        <v>37900</v>
      </c>
      <c r="R1503" s="28">
        <f t="shared" si="207"/>
        <v>151600</v>
      </c>
      <c r="S1503" s="45">
        <f t="shared" si="208"/>
        <v>162212</v>
      </c>
      <c r="T1503" s="52">
        <f t="shared" si="209"/>
        <v>173566.84</v>
      </c>
      <c r="U1503" s="32" t="s">
        <v>153</v>
      </c>
      <c r="V1503" s="38" t="s">
        <v>558</v>
      </c>
      <c r="W1503" s="95" t="s">
        <v>101</v>
      </c>
      <c r="X1503" s="33">
        <v>0</v>
      </c>
    </row>
    <row r="1504" spans="1:24" ht="37.5" customHeight="1">
      <c r="A1504" s="26">
        <v>1345</v>
      </c>
      <c r="B1504" s="54" t="s">
        <v>321</v>
      </c>
      <c r="C1504" s="25">
        <v>256</v>
      </c>
      <c r="D1504" s="25" t="s">
        <v>83</v>
      </c>
      <c r="E1504" s="103"/>
      <c r="F1504" s="32" t="s">
        <v>212</v>
      </c>
      <c r="G1504" s="32" t="s">
        <v>218</v>
      </c>
      <c r="H1504" s="75" t="s">
        <v>261</v>
      </c>
      <c r="I1504" s="32" t="s">
        <v>1880</v>
      </c>
      <c r="J1504" s="32" t="s">
        <v>1879</v>
      </c>
      <c r="K1504" s="127" t="s">
        <v>1880</v>
      </c>
      <c r="L1504" s="127" t="s">
        <v>1878</v>
      </c>
      <c r="M1504" s="32" t="s">
        <v>326</v>
      </c>
      <c r="N1504" s="91" t="s">
        <v>235</v>
      </c>
      <c r="O1504" s="32" t="s">
        <v>145</v>
      </c>
      <c r="P1504" s="17">
        <v>1</v>
      </c>
      <c r="Q1504" s="17">
        <v>28500</v>
      </c>
      <c r="R1504" s="28">
        <f t="shared" si="207"/>
        <v>28500</v>
      </c>
      <c r="S1504" s="45">
        <f t="shared" si="208"/>
        <v>30495</v>
      </c>
      <c r="T1504" s="52">
        <f t="shared" si="209"/>
        <v>32629.65</v>
      </c>
      <c r="U1504" s="32" t="s">
        <v>153</v>
      </c>
      <c r="V1504" s="38" t="s">
        <v>558</v>
      </c>
      <c r="W1504" s="95" t="s">
        <v>101</v>
      </c>
      <c r="X1504" s="33">
        <v>0</v>
      </c>
    </row>
    <row r="1505" spans="1:24" ht="51.75" customHeight="1">
      <c r="A1505" s="26">
        <v>1346</v>
      </c>
      <c r="B1505" s="54" t="s">
        <v>321</v>
      </c>
      <c r="C1505" s="25">
        <v>256</v>
      </c>
      <c r="D1505" s="25" t="s">
        <v>83</v>
      </c>
      <c r="E1505" s="103"/>
      <c r="F1505" s="32" t="s">
        <v>212</v>
      </c>
      <c r="G1505" s="32" t="s">
        <v>218</v>
      </c>
      <c r="H1505" s="75" t="s">
        <v>257</v>
      </c>
      <c r="I1505" s="32" t="s">
        <v>1883</v>
      </c>
      <c r="J1505" s="32" t="s">
        <v>1882</v>
      </c>
      <c r="K1505" s="127" t="s">
        <v>1883</v>
      </c>
      <c r="L1505" s="127" t="s">
        <v>1881</v>
      </c>
      <c r="M1505" s="32" t="s">
        <v>326</v>
      </c>
      <c r="N1505" s="91" t="s">
        <v>235</v>
      </c>
      <c r="O1505" s="32" t="s">
        <v>145</v>
      </c>
      <c r="P1505" s="17">
        <v>4</v>
      </c>
      <c r="Q1505" s="17">
        <v>15000</v>
      </c>
      <c r="R1505" s="28">
        <f t="shared" si="207"/>
        <v>60000</v>
      </c>
      <c r="S1505" s="45">
        <f t="shared" si="208"/>
        <v>64200.000000000007</v>
      </c>
      <c r="T1505" s="52">
        <f t="shared" si="209"/>
        <v>68694.000000000015</v>
      </c>
      <c r="U1505" s="32" t="s">
        <v>153</v>
      </c>
      <c r="V1505" s="38" t="s">
        <v>558</v>
      </c>
      <c r="W1505" s="95" t="s">
        <v>101</v>
      </c>
      <c r="X1505" s="33">
        <v>0</v>
      </c>
    </row>
    <row r="1506" spans="1:24" ht="38.25" customHeight="1">
      <c r="A1506" s="26">
        <v>1347</v>
      </c>
      <c r="B1506" s="54" t="s">
        <v>321</v>
      </c>
      <c r="C1506" s="25">
        <v>256</v>
      </c>
      <c r="D1506" s="25" t="s">
        <v>83</v>
      </c>
      <c r="E1506" s="103"/>
      <c r="F1506" s="32" t="s">
        <v>212</v>
      </c>
      <c r="G1506" s="32" t="s">
        <v>218</v>
      </c>
      <c r="H1506" s="75" t="s">
        <v>257</v>
      </c>
      <c r="I1506" s="32" t="s">
        <v>1883</v>
      </c>
      <c r="J1506" s="32" t="s">
        <v>1882</v>
      </c>
      <c r="K1506" s="127" t="s">
        <v>1883</v>
      </c>
      <c r="L1506" s="127" t="s">
        <v>1884</v>
      </c>
      <c r="M1506" s="32" t="s">
        <v>326</v>
      </c>
      <c r="N1506" s="91" t="s">
        <v>235</v>
      </c>
      <c r="O1506" s="32" t="s">
        <v>145</v>
      </c>
      <c r="P1506" s="17">
        <v>1</v>
      </c>
      <c r="Q1506" s="17">
        <v>26000</v>
      </c>
      <c r="R1506" s="28">
        <f t="shared" si="207"/>
        <v>26000</v>
      </c>
      <c r="S1506" s="45">
        <f t="shared" si="208"/>
        <v>27820</v>
      </c>
      <c r="T1506" s="52">
        <f t="shared" si="209"/>
        <v>29767.4</v>
      </c>
      <c r="U1506" s="32" t="s">
        <v>153</v>
      </c>
      <c r="V1506" s="38" t="s">
        <v>558</v>
      </c>
      <c r="W1506" s="95" t="s">
        <v>101</v>
      </c>
      <c r="X1506" s="33">
        <v>0</v>
      </c>
    </row>
    <row r="1507" spans="1:24" ht="38.25" customHeight="1">
      <c r="A1507" s="26">
        <v>1355</v>
      </c>
      <c r="B1507" s="54" t="s">
        <v>321</v>
      </c>
      <c r="C1507" s="25">
        <v>256</v>
      </c>
      <c r="D1507" s="25" t="s">
        <v>83</v>
      </c>
      <c r="E1507" s="103"/>
      <c r="F1507" s="32" t="s">
        <v>212</v>
      </c>
      <c r="G1507" s="32" t="s">
        <v>218</v>
      </c>
      <c r="H1507" s="75" t="s">
        <v>258</v>
      </c>
      <c r="I1507" s="32" t="s">
        <v>1897</v>
      </c>
      <c r="J1507" s="32" t="s">
        <v>1896</v>
      </c>
      <c r="K1507" s="127" t="s">
        <v>1897</v>
      </c>
      <c r="L1507" s="127" t="s">
        <v>1924</v>
      </c>
      <c r="M1507" s="32" t="s">
        <v>326</v>
      </c>
      <c r="N1507" s="91" t="s">
        <v>235</v>
      </c>
      <c r="O1507" s="32" t="s">
        <v>145</v>
      </c>
      <c r="P1507" s="17">
        <v>15</v>
      </c>
      <c r="Q1507" s="17">
        <v>10000</v>
      </c>
      <c r="R1507" s="28">
        <f t="shared" si="207"/>
        <v>150000</v>
      </c>
      <c r="S1507" s="45">
        <f t="shared" si="208"/>
        <v>160500</v>
      </c>
      <c r="T1507" s="52">
        <f t="shared" si="209"/>
        <v>171735</v>
      </c>
      <c r="U1507" s="32" t="s">
        <v>153</v>
      </c>
      <c r="V1507" s="38" t="s">
        <v>558</v>
      </c>
      <c r="W1507" s="95" t="s">
        <v>101</v>
      </c>
      <c r="X1507" s="33">
        <v>0</v>
      </c>
    </row>
    <row r="1508" spans="1:24" ht="41.25" customHeight="1">
      <c r="A1508" s="26">
        <v>1357</v>
      </c>
      <c r="B1508" s="54" t="s">
        <v>321</v>
      </c>
      <c r="C1508" s="25">
        <v>256</v>
      </c>
      <c r="D1508" s="25" t="s">
        <v>83</v>
      </c>
      <c r="E1508" s="103"/>
      <c r="F1508" s="32" t="s">
        <v>212</v>
      </c>
      <c r="G1508" s="32" t="s">
        <v>218</v>
      </c>
      <c r="H1508" s="75" t="s">
        <v>261</v>
      </c>
      <c r="I1508" s="32" t="s">
        <v>1902</v>
      </c>
      <c r="J1508" s="32" t="s">
        <v>1901</v>
      </c>
      <c r="K1508" s="127" t="s">
        <v>1903</v>
      </c>
      <c r="L1508" s="127" t="s">
        <v>1904</v>
      </c>
      <c r="M1508" s="32" t="s">
        <v>326</v>
      </c>
      <c r="N1508" s="91" t="s">
        <v>235</v>
      </c>
      <c r="O1508" s="32" t="s">
        <v>145</v>
      </c>
      <c r="P1508" s="17">
        <v>1</v>
      </c>
      <c r="Q1508" s="17">
        <v>11500</v>
      </c>
      <c r="R1508" s="28">
        <f t="shared" si="207"/>
        <v>11500</v>
      </c>
      <c r="S1508" s="45">
        <f t="shared" si="208"/>
        <v>12305</v>
      </c>
      <c r="T1508" s="52">
        <f t="shared" si="209"/>
        <v>13166.35</v>
      </c>
      <c r="U1508" s="32" t="s">
        <v>153</v>
      </c>
      <c r="V1508" s="38" t="s">
        <v>558</v>
      </c>
      <c r="W1508" s="95" t="s">
        <v>101</v>
      </c>
      <c r="X1508" s="33">
        <v>0</v>
      </c>
    </row>
    <row r="1509" spans="1:24" ht="41.25" customHeight="1">
      <c r="A1509" s="26">
        <v>1358</v>
      </c>
      <c r="B1509" s="54" t="s">
        <v>321</v>
      </c>
      <c r="C1509" s="25">
        <v>256</v>
      </c>
      <c r="D1509" s="25" t="s">
        <v>83</v>
      </c>
      <c r="E1509" s="103"/>
      <c r="F1509" s="32" t="s">
        <v>212</v>
      </c>
      <c r="G1509" s="32" t="s">
        <v>218</v>
      </c>
      <c r="H1509" s="75" t="s">
        <v>261</v>
      </c>
      <c r="I1509" s="32" t="s">
        <v>1906</v>
      </c>
      <c r="J1509" s="32" t="s">
        <v>1905</v>
      </c>
      <c r="K1509" s="127" t="s">
        <v>1906</v>
      </c>
      <c r="L1509" s="127" t="s">
        <v>1907</v>
      </c>
      <c r="M1509" s="32" t="s">
        <v>326</v>
      </c>
      <c r="N1509" s="91" t="s">
        <v>235</v>
      </c>
      <c r="O1509" s="32" t="s">
        <v>145</v>
      </c>
      <c r="P1509" s="17">
        <v>1</v>
      </c>
      <c r="Q1509" s="17">
        <v>29900</v>
      </c>
      <c r="R1509" s="28">
        <f t="shared" si="207"/>
        <v>29900</v>
      </c>
      <c r="S1509" s="45">
        <f t="shared" si="208"/>
        <v>31993.000000000004</v>
      </c>
      <c r="T1509" s="52">
        <f t="shared" si="209"/>
        <v>34232.510000000009</v>
      </c>
      <c r="U1509" s="32" t="s">
        <v>153</v>
      </c>
      <c r="V1509" s="38" t="s">
        <v>558</v>
      </c>
      <c r="W1509" s="95" t="s">
        <v>101</v>
      </c>
      <c r="X1509" s="33">
        <v>0</v>
      </c>
    </row>
    <row r="1510" spans="1:24" ht="37.5" customHeight="1">
      <c r="A1510" s="26">
        <v>1360</v>
      </c>
      <c r="B1510" s="54" t="s">
        <v>321</v>
      </c>
      <c r="C1510" s="25">
        <v>256</v>
      </c>
      <c r="D1510" s="25" t="s">
        <v>83</v>
      </c>
      <c r="E1510" s="103"/>
      <c r="F1510" s="32" t="s">
        <v>212</v>
      </c>
      <c r="G1510" s="32" t="s">
        <v>218</v>
      </c>
      <c r="H1510" s="75" t="s">
        <v>261</v>
      </c>
      <c r="I1510" s="32" t="s">
        <v>1880</v>
      </c>
      <c r="J1510" s="32" t="s">
        <v>1879</v>
      </c>
      <c r="K1510" s="127" t="s">
        <v>1880</v>
      </c>
      <c r="L1510" s="127" t="s">
        <v>1911</v>
      </c>
      <c r="M1510" s="32" t="s">
        <v>326</v>
      </c>
      <c r="N1510" s="91" t="s">
        <v>235</v>
      </c>
      <c r="O1510" s="32" t="s">
        <v>145</v>
      </c>
      <c r="P1510" s="17">
        <v>1</v>
      </c>
      <c r="Q1510" s="17">
        <v>23900</v>
      </c>
      <c r="R1510" s="28">
        <f t="shared" si="207"/>
        <v>23900</v>
      </c>
      <c r="S1510" s="45">
        <f t="shared" si="208"/>
        <v>25573</v>
      </c>
      <c r="T1510" s="52">
        <f t="shared" si="209"/>
        <v>27363.11</v>
      </c>
      <c r="U1510" s="32" t="s">
        <v>153</v>
      </c>
      <c r="V1510" s="38" t="s">
        <v>558</v>
      </c>
      <c r="W1510" s="95" t="s">
        <v>101</v>
      </c>
      <c r="X1510" s="33">
        <v>0</v>
      </c>
    </row>
    <row r="1511" spans="1:24" ht="48">
      <c r="A1511" s="26">
        <v>1361</v>
      </c>
      <c r="B1511" s="54" t="s">
        <v>321</v>
      </c>
      <c r="C1511" s="25">
        <v>256</v>
      </c>
      <c r="D1511" s="25" t="s">
        <v>83</v>
      </c>
      <c r="E1511" s="103"/>
      <c r="F1511" s="32" t="s">
        <v>212</v>
      </c>
      <c r="G1511" s="32" t="s">
        <v>218</v>
      </c>
      <c r="H1511" s="75" t="s">
        <v>261</v>
      </c>
      <c r="I1511" s="32" t="s">
        <v>1546</v>
      </c>
      <c r="J1511" s="32" t="s">
        <v>726</v>
      </c>
      <c r="K1511" s="127" t="s">
        <v>1547</v>
      </c>
      <c r="L1511" s="127" t="s">
        <v>1718</v>
      </c>
      <c r="M1511" s="32" t="s">
        <v>326</v>
      </c>
      <c r="N1511" s="91" t="s">
        <v>235</v>
      </c>
      <c r="O1511" s="32" t="s">
        <v>145</v>
      </c>
      <c r="P1511" s="17">
        <v>3</v>
      </c>
      <c r="Q1511" s="17">
        <v>14000</v>
      </c>
      <c r="R1511" s="45">
        <f t="shared" si="207"/>
        <v>42000</v>
      </c>
      <c r="S1511" s="45">
        <f t="shared" si="208"/>
        <v>44940</v>
      </c>
      <c r="T1511" s="45">
        <f t="shared" si="209"/>
        <v>48085.8</v>
      </c>
      <c r="U1511" s="32" t="s">
        <v>153</v>
      </c>
      <c r="V1511" s="38" t="s">
        <v>558</v>
      </c>
      <c r="W1511" s="95" t="s">
        <v>101</v>
      </c>
      <c r="X1511" s="33">
        <v>0</v>
      </c>
    </row>
    <row r="1512" spans="1:24" ht="48">
      <c r="A1512" s="26">
        <v>1362</v>
      </c>
      <c r="B1512" s="54" t="s">
        <v>321</v>
      </c>
      <c r="C1512" s="25">
        <v>256</v>
      </c>
      <c r="D1512" s="25" t="s">
        <v>83</v>
      </c>
      <c r="E1512" s="103"/>
      <c r="F1512" s="32" t="s">
        <v>212</v>
      </c>
      <c r="G1512" s="32" t="s">
        <v>218</v>
      </c>
      <c r="H1512" s="75" t="s">
        <v>261</v>
      </c>
      <c r="I1512" s="32" t="s">
        <v>1915</v>
      </c>
      <c r="J1512" s="32" t="s">
        <v>1914</v>
      </c>
      <c r="K1512" s="127" t="s">
        <v>1915</v>
      </c>
      <c r="L1512" s="127" t="s">
        <v>1913</v>
      </c>
      <c r="M1512" s="32" t="s">
        <v>326</v>
      </c>
      <c r="N1512" s="91" t="s">
        <v>235</v>
      </c>
      <c r="O1512" s="32" t="s">
        <v>145</v>
      </c>
      <c r="P1512" s="17">
        <v>2</v>
      </c>
      <c r="Q1512" s="17">
        <v>12999</v>
      </c>
      <c r="R1512" s="45">
        <f t="shared" si="207"/>
        <v>25998</v>
      </c>
      <c r="S1512" s="45">
        <f t="shared" si="208"/>
        <v>27817.86</v>
      </c>
      <c r="T1512" s="45">
        <f t="shared" si="209"/>
        <v>29765.110200000003</v>
      </c>
      <c r="U1512" s="32" t="s">
        <v>153</v>
      </c>
      <c r="V1512" s="38" t="s">
        <v>558</v>
      </c>
      <c r="W1512" s="95" t="s">
        <v>101</v>
      </c>
      <c r="X1512" s="33">
        <v>0</v>
      </c>
    </row>
    <row r="1513" spans="1:24" ht="36">
      <c r="A1513" s="26">
        <v>1363</v>
      </c>
      <c r="B1513" s="54" t="s">
        <v>321</v>
      </c>
      <c r="C1513" s="25">
        <v>256</v>
      </c>
      <c r="D1513" s="25" t="s">
        <v>83</v>
      </c>
      <c r="E1513" s="103"/>
      <c r="F1513" s="32" t="s">
        <v>212</v>
      </c>
      <c r="G1513" s="32" t="s">
        <v>218</v>
      </c>
      <c r="H1513" s="75" t="s">
        <v>261</v>
      </c>
      <c r="I1513" s="32" t="s">
        <v>1918</v>
      </c>
      <c r="J1513" s="32" t="s">
        <v>1917</v>
      </c>
      <c r="K1513" s="127" t="s">
        <v>1918</v>
      </c>
      <c r="L1513" s="202" t="s">
        <v>1916</v>
      </c>
      <c r="M1513" s="32" t="s">
        <v>326</v>
      </c>
      <c r="N1513" s="91" t="s">
        <v>235</v>
      </c>
      <c r="O1513" s="32" t="s">
        <v>145</v>
      </c>
      <c r="P1513" s="17">
        <v>2</v>
      </c>
      <c r="Q1513" s="17">
        <v>54500</v>
      </c>
      <c r="R1513" s="45">
        <f t="shared" si="207"/>
        <v>109000</v>
      </c>
      <c r="S1513" s="45">
        <f t="shared" si="208"/>
        <v>116630</v>
      </c>
      <c r="T1513" s="45">
        <f t="shared" si="209"/>
        <v>124794.1</v>
      </c>
      <c r="U1513" s="32" t="s">
        <v>153</v>
      </c>
      <c r="V1513" s="38" t="s">
        <v>558</v>
      </c>
      <c r="W1513" s="95" t="s">
        <v>101</v>
      </c>
      <c r="X1513" s="33">
        <v>0</v>
      </c>
    </row>
    <row r="1514" spans="1:24" ht="38.25" customHeight="1">
      <c r="A1514" s="26">
        <v>1371</v>
      </c>
      <c r="B1514" s="54" t="s">
        <v>321</v>
      </c>
      <c r="C1514" s="25">
        <v>256</v>
      </c>
      <c r="D1514" s="25" t="s">
        <v>83</v>
      </c>
      <c r="E1514" s="103"/>
      <c r="F1514" s="32" t="s">
        <v>212</v>
      </c>
      <c r="G1514" s="32" t="s">
        <v>218</v>
      </c>
      <c r="H1514" s="75" t="s">
        <v>257</v>
      </c>
      <c r="I1514" s="32" t="s">
        <v>1883</v>
      </c>
      <c r="J1514" s="32" t="s">
        <v>1882</v>
      </c>
      <c r="K1514" s="127" t="s">
        <v>1883</v>
      </c>
      <c r="L1514" s="127" t="s">
        <v>1981</v>
      </c>
      <c r="M1514" s="32" t="s">
        <v>326</v>
      </c>
      <c r="N1514" s="91" t="s">
        <v>235</v>
      </c>
      <c r="O1514" s="32" t="s">
        <v>145</v>
      </c>
      <c r="P1514" s="17">
        <v>1</v>
      </c>
      <c r="Q1514" s="17">
        <v>30000</v>
      </c>
      <c r="R1514" s="28">
        <f t="shared" si="207"/>
        <v>30000</v>
      </c>
      <c r="S1514" s="45">
        <f t="shared" si="208"/>
        <v>32100.000000000004</v>
      </c>
      <c r="T1514" s="52">
        <f>S1514*1.07</f>
        <v>34347.000000000007</v>
      </c>
      <c r="U1514" s="32" t="s">
        <v>153</v>
      </c>
      <c r="V1514" s="38" t="s">
        <v>558</v>
      </c>
      <c r="W1514" s="95" t="s">
        <v>101</v>
      </c>
      <c r="X1514" s="33">
        <v>0</v>
      </c>
    </row>
    <row r="1515" spans="1:24" s="226" customFormat="1" ht="36">
      <c r="A1515" s="26">
        <v>1503</v>
      </c>
      <c r="B1515" s="54" t="s">
        <v>321</v>
      </c>
      <c r="C1515" s="217" t="s">
        <v>941</v>
      </c>
      <c r="D1515" s="217" t="s">
        <v>83</v>
      </c>
      <c r="E1515" s="217"/>
      <c r="F1515" s="208" t="s">
        <v>212</v>
      </c>
      <c r="G1515" s="32" t="s">
        <v>218</v>
      </c>
      <c r="H1515" s="218" t="s">
        <v>295</v>
      </c>
      <c r="I1515" s="207" t="s">
        <v>2090</v>
      </c>
      <c r="J1515" s="210" t="s">
        <v>2090</v>
      </c>
      <c r="K1515" s="219" t="s">
        <v>2092</v>
      </c>
      <c r="L1515" s="210" t="s">
        <v>2091</v>
      </c>
      <c r="M1515" s="220" t="s">
        <v>326</v>
      </c>
      <c r="N1515" s="221" t="s">
        <v>235</v>
      </c>
      <c r="O1515" s="222" t="s">
        <v>145</v>
      </c>
      <c r="P1515" s="223">
        <v>1</v>
      </c>
      <c r="Q1515" s="223">
        <v>13490</v>
      </c>
      <c r="R1515" s="224">
        <f>IFERROR(P1515*Q1515,0)</f>
        <v>13490</v>
      </c>
      <c r="S1515" s="221">
        <f t="shared" si="208"/>
        <v>14434.300000000001</v>
      </c>
      <c r="T1515" s="221">
        <f>S1515*1.07</f>
        <v>15444.701000000003</v>
      </c>
      <c r="U1515" s="217" t="s">
        <v>2093</v>
      </c>
      <c r="V1515" s="221" t="s">
        <v>948</v>
      </c>
      <c r="W1515" s="225" t="s">
        <v>101</v>
      </c>
      <c r="X1515" s="221">
        <v>0</v>
      </c>
    </row>
    <row r="1516" spans="1:24" ht="60">
      <c r="A1516" s="26">
        <v>1485</v>
      </c>
      <c r="B1516" s="54" t="s">
        <v>321</v>
      </c>
      <c r="C1516" s="25">
        <v>256</v>
      </c>
      <c r="D1516" s="25" t="s">
        <v>83</v>
      </c>
      <c r="E1516" s="103"/>
      <c r="F1516" s="38" t="s">
        <v>143</v>
      </c>
      <c r="G1516" s="38" t="s">
        <v>218</v>
      </c>
      <c r="H1516" s="75" t="s">
        <v>343</v>
      </c>
      <c r="I1516" s="48" t="s">
        <v>1858</v>
      </c>
      <c r="J1516" s="48" t="s">
        <v>1859</v>
      </c>
      <c r="K1516" s="48" t="s">
        <v>1858</v>
      </c>
      <c r="L1516" s="48" t="s">
        <v>1930</v>
      </c>
      <c r="M1516" s="38" t="s">
        <v>326</v>
      </c>
      <c r="N1516" s="91" t="s">
        <v>235</v>
      </c>
      <c r="O1516" s="38" t="s">
        <v>145</v>
      </c>
      <c r="P1516" s="49">
        <v>1</v>
      </c>
      <c r="Q1516" s="186">
        <v>134900</v>
      </c>
      <c r="R1516" s="45">
        <f t="shared" ref="R1516:R1522" si="210">P1516*Q1516</f>
        <v>134900</v>
      </c>
      <c r="S1516" s="45">
        <f t="shared" si="208"/>
        <v>144343</v>
      </c>
      <c r="T1516" s="45">
        <f t="shared" ref="T1516:T1524" si="211">S1516*1.07</f>
        <v>154447.01</v>
      </c>
      <c r="U1516" s="32" t="s">
        <v>153</v>
      </c>
      <c r="V1516" s="38" t="s">
        <v>558</v>
      </c>
      <c r="W1516" s="95" t="s">
        <v>101</v>
      </c>
      <c r="X1516" s="46">
        <v>0</v>
      </c>
    </row>
    <row r="1517" spans="1:24" ht="60">
      <c r="A1517" s="26">
        <v>1486</v>
      </c>
      <c r="B1517" s="54" t="s">
        <v>321</v>
      </c>
      <c r="C1517" s="25">
        <v>256</v>
      </c>
      <c r="D1517" s="25" t="s">
        <v>83</v>
      </c>
      <c r="E1517" s="103"/>
      <c r="F1517" s="38" t="s">
        <v>143</v>
      </c>
      <c r="G1517" s="38" t="s">
        <v>218</v>
      </c>
      <c r="H1517" s="75" t="s">
        <v>343</v>
      </c>
      <c r="I1517" s="48" t="s">
        <v>1858</v>
      </c>
      <c r="J1517" s="48" t="s">
        <v>1859</v>
      </c>
      <c r="K1517" s="48" t="s">
        <v>1858</v>
      </c>
      <c r="L1517" s="48" t="s">
        <v>1931</v>
      </c>
      <c r="M1517" s="38" t="s">
        <v>326</v>
      </c>
      <c r="N1517" s="91" t="s">
        <v>235</v>
      </c>
      <c r="O1517" s="38" t="s">
        <v>145</v>
      </c>
      <c r="P1517" s="49">
        <v>1</v>
      </c>
      <c r="Q1517" s="186">
        <v>269900</v>
      </c>
      <c r="R1517" s="45">
        <f t="shared" si="210"/>
        <v>269900</v>
      </c>
      <c r="S1517" s="45">
        <f t="shared" si="208"/>
        <v>288793</v>
      </c>
      <c r="T1517" s="45">
        <f t="shared" si="211"/>
        <v>309008.51</v>
      </c>
      <c r="U1517" s="32" t="s">
        <v>153</v>
      </c>
      <c r="V1517" s="38" t="s">
        <v>558</v>
      </c>
      <c r="W1517" s="95" t="s">
        <v>101</v>
      </c>
      <c r="X1517" s="46">
        <v>0</v>
      </c>
    </row>
    <row r="1518" spans="1:24" ht="60">
      <c r="A1518" s="26">
        <v>1487</v>
      </c>
      <c r="B1518" s="54" t="s">
        <v>321</v>
      </c>
      <c r="C1518" s="25">
        <v>256</v>
      </c>
      <c r="D1518" s="25" t="s">
        <v>83</v>
      </c>
      <c r="E1518" s="103"/>
      <c r="F1518" s="38" t="s">
        <v>143</v>
      </c>
      <c r="G1518" s="38" t="s">
        <v>218</v>
      </c>
      <c r="H1518" s="75" t="s">
        <v>343</v>
      </c>
      <c r="I1518" s="48" t="s">
        <v>1858</v>
      </c>
      <c r="J1518" s="48" t="s">
        <v>1859</v>
      </c>
      <c r="K1518" s="48" t="s">
        <v>1858</v>
      </c>
      <c r="L1518" s="48" t="s">
        <v>1982</v>
      </c>
      <c r="M1518" s="38" t="s">
        <v>326</v>
      </c>
      <c r="N1518" s="91" t="s">
        <v>235</v>
      </c>
      <c r="O1518" s="38" t="s">
        <v>146</v>
      </c>
      <c r="P1518" s="49">
        <v>1</v>
      </c>
      <c r="Q1518" s="186">
        <v>64800</v>
      </c>
      <c r="R1518" s="45">
        <f t="shared" si="210"/>
        <v>64800</v>
      </c>
      <c r="S1518" s="45">
        <f t="shared" ref="S1518:S1527" si="212">R1518*1.07</f>
        <v>69336</v>
      </c>
      <c r="T1518" s="45">
        <f t="shared" si="211"/>
        <v>74189.52</v>
      </c>
      <c r="U1518" s="32" t="s">
        <v>153</v>
      </c>
      <c r="V1518" s="38" t="s">
        <v>558</v>
      </c>
      <c r="W1518" s="95" t="s">
        <v>101</v>
      </c>
      <c r="X1518" s="46">
        <v>0</v>
      </c>
    </row>
    <row r="1519" spans="1:24" ht="48">
      <c r="A1519" s="26">
        <v>1488</v>
      </c>
      <c r="B1519" s="54" t="s">
        <v>321</v>
      </c>
      <c r="C1519" s="25">
        <v>256</v>
      </c>
      <c r="D1519" s="25" t="s">
        <v>83</v>
      </c>
      <c r="E1519" s="103"/>
      <c r="F1519" s="38" t="s">
        <v>143</v>
      </c>
      <c r="G1519" s="38" t="s">
        <v>218</v>
      </c>
      <c r="H1519" s="75" t="s">
        <v>289</v>
      </c>
      <c r="I1519" s="48" t="s">
        <v>1932</v>
      </c>
      <c r="J1519" s="48" t="s">
        <v>1932</v>
      </c>
      <c r="K1519" s="48" t="s">
        <v>1932</v>
      </c>
      <c r="L1519" s="48" t="s">
        <v>1933</v>
      </c>
      <c r="M1519" s="38" t="s">
        <v>326</v>
      </c>
      <c r="N1519" s="91" t="s">
        <v>235</v>
      </c>
      <c r="O1519" s="38" t="s">
        <v>145</v>
      </c>
      <c r="P1519" s="49">
        <v>1</v>
      </c>
      <c r="Q1519" s="186">
        <v>382000</v>
      </c>
      <c r="R1519" s="45">
        <f t="shared" si="210"/>
        <v>382000</v>
      </c>
      <c r="S1519" s="45">
        <f t="shared" si="212"/>
        <v>408740</v>
      </c>
      <c r="T1519" s="45">
        <f t="shared" si="211"/>
        <v>437351.80000000005</v>
      </c>
      <c r="U1519" s="32" t="s">
        <v>153</v>
      </c>
      <c r="V1519" s="38" t="s">
        <v>558</v>
      </c>
      <c r="W1519" s="95" t="s">
        <v>101</v>
      </c>
      <c r="X1519" s="46">
        <v>0</v>
      </c>
    </row>
    <row r="1520" spans="1:24" ht="48">
      <c r="A1520" s="26">
        <v>1489</v>
      </c>
      <c r="B1520" s="54" t="s">
        <v>321</v>
      </c>
      <c r="C1520" s="25">
        <v>256</v>
      </c>
      <c r="D1520" s="25" t="s">
        <v>83</v>
      </c>
      <c r="E1520" s="103"/>
      <c r="F1520" s="38" t="s">
        <v>143</v>
      </c>
      <c r="G1520" s="38" t="s">
        <v>218</v>
      </c>
      <c r="H1520" s="75" t="s">
        <v>342</v>
      </c>
      <c r="I1520" s="48" t="s">
        <v>1935</v>
      </c>
      <c r="J1520" s="48" t="s">
        <v>1936</v>
      </c>
      <c r="K1520" s="48" t="s">
        <v>1935</v>
      </c>
      <c r="L1520" s="48" t="s">
        <v>1934</v>
      </c>
      <c r="M1520" s="38" t="s">
        <v>326</v>
      </c>
      <c r="N1520" s="91" t="s">
        <v>235</v>
      </c>
      <c r="O1520" s="38" t="s">
        <v>145</v>
      </c>
      <c r="P1520" s="49">
        <v>1</v>
      </c>
      <c r="Q1520" s="186">
        <v>182900</v>
      </c>
      <c r="R1520" s="45">
        <f t="shared" si="210"/>
        <v>182900</v>
      </c>
      <c r="S1520" s="45">
        <f t="shared" si="212"/>
        <v>195703</v>
      </c>
      <c r="T1520" s="45">
        <f t="shared" si="211"/>
        <v>209402.21000000002</v>
      </c>
      <c r="U1520" s="32" t="s">
        <v>153</v>
      </c>
      <c r="V1520" s="38" t="s">
        <v>558</v>
      </c>
      <c r="W1520" s="95" t="s">
        <v>101</v>
      </c>
      <c r="X1520" s="46">
        <v>0</v>
      </c>
    </row>
    <row r="1521" spans="1:24" ht="48">
      <c r="A1521" s="26">
        <v>1490</v>
      </c>
      <c r="B1521" s="54" t="s">
        <v>321</v>
      </c>
      <c r="C1521" s="25">
        <v>256</v>
      </c>
      <c r="D1521" s="89" t="s">
        <v>83</v>
      </c>
      <c r="E1521" s="103"/>
      <c r="F1521" s="38" t="s">
        <v>143</v>
      </c>
      <c r="G1521" s="38" t="s">
        <v>218</v>
      </c>
      <c r="H1521" s="129">
        <v>43861</v>
      </c>
      <c r="I1521" s="48" t="s">
        <v>1937</v>
      </c>
      <c r="J1521" s="48" t="s">
        <v>1938</v>
      </c>
      <c r="K1521" s="48" t="s">
        <v>1941</v>
      </c>
      <c r="L1521" s="48" t="s">
        <v>1942</v>
      </c>
      <c r="M1521" s="38" t="s">
        <v>326</v>
      </c>
      <c r="N1521" s="91" t="s">
        <v>235</v>
      </c>
      <c r="O1521" s="38" t="s">
        <v>145</v>
      </c>
      <c r="P1521" s="49">
        <v>1</v>
      </c>
      <c r="Q1521" s="186">
        <v>80000</v>
      </c>
      <c r="R1521" s="45">
        <f t="shared" si="210"/>
        <v>80000</v>
      </c>
      <c r="S1521" s="45">
        <f t="shared" si="212"/>
        <v>85600</v>
      </c>
      <c r="T1521" s="45">
        <f t="shared" si="211"/>
        <v>91592</v>
      </c>
      <c r="U1521" s="32" t="s">
        <v>153</v>
      </c>
      <c r="V1521" s="38" t="s">
        <v>558</v>
      </c>
      <c r="W1521" s="95" t="s">
        <v>101</v>
      </c>
      <c r="X1521" s="46">
        <v>0</v>
      </c>
    </row>
    <row r="1522" spans="1:24" ht="48">
      <c r="A1522" s="26">
        <v>1491</v>
      </c>
      <c r="B1522" s="54" t="s">
        <v>321</v>
      </c>
      <c r="C1522" s="25">
        <v>256</v>
      </c>
      <c r="D1522" s="89" t="s">
        <v>83</v>
      </c>
      <c r="E1522" s="103"/>
      <c r="F1522" s="38" t="s">
        <v>143</v>
      </c>
      <c r="G1522" s="38" t="s">
        <v>218</v>
      </c>
      <c r="H1522" s="129">
        <v>40939</v>
      </c>
      <c r="I1522" s="48" t="s">
        <v>1937</v>
      </c>
      <c r="J1522" s="48" t="s">
        <v>1938</v>
      </c>
      <c r="K1522" s="48" t="s">
        <v>1940</v>
      </c>
      <c r="L1522" s="48" t="s">
        <v>1939</v>
      </c>
      <c r="M1522" s="38" t="s">
        <v>326</v>
      </c>
      <c r="N1522" s="91" t="s">
        <v>235</v>
      </c>
      <c r="O1522" s="38" t="s">
        <v>145</v>
      </c>
      <c r="P1522" s="49">
        <v>1</v>
      </c>
      <c r="Q1522" s="186">
        <v>65000</v>
      </c>
      <c r="R1522" s="45">
        <f t="shared" si="210"/>
        <v>65000</v>
      </c>
      <c r="S1522" s="45">
        <f t="shared" si="212"/>
        <v>69550</v>
      </c>
      <c r="T1522" s="45">
        <f t="shared" si="211"/>
        <v>74418.5</v>
      </c>
      <c r="U1522" s="32" t="s">
        <v>153</v>
      </c>
      <c r="V1522" s="38" t="s">
        <v>558</v>
      </c>
      <c r="W1522" s="95" t="s">
        <v>101</v>
      </c>
      <c r="X1522" s="46">
        <v>0</v>
      </c>
    </row>
    <row r="1523" spans="1:24" ht="55.5" customHeight="1">
      <c r="A1523" s="26">
        <v>1492</v>
      </c>
      <c r="B1523" s="54" t="s">
        <v>321</v>
      </c>
      <c r="C1523" s="89" t="s">
        <v>941</v>
      </c>
      <c r="D1523" s="89" t="s">
        <v>83</v>
      </c>
      <c r="E1523" s="89"/>
      <c r="F1523" s="90" t="s">
        <v>143</v>
      </c>
      <c r="G1523" s="32" t="s">
        <v>218</v>
      </c>
      <c r="H1523" s="83" t="s">
        <v>205</v>
      </c>
      <c r="I1523" s="61" t="s">
        <v>1245</v>
      </c>
      <c r="J1523" s="61" t="s">
        <v>989</v>
      </c>
      <c r="K1523" s="61" t="s">
        <v>1245</v>
      </c>
      <c r="L1523" s="61" t="s">
        <v>989</v>
      </c>
      <c r="M1523" s="112" t="s">
        <v>326</v>
      </c>
      <c r="N1523" s="91" t="s">
        <v>235</v>
      </c>
      <c r="O1523" s="107" t="s">
        <v>145</v>
      </c>
      <c r="P1523" s="94">
        <v>1</v>
      </c>
      <c r="Q1523" s="94">
        <v>305000</v>
      </c>
      <c r="R1523" s="57">
        <f>IFERROR(P1523*Q1523,0)</f>
        <v>305000</v>
      </c>
      <c r="S1523" s="57">
        <f t="shared" si="212"/>
        <v>326350</v>
      </c>
      <c r="T1523" s="57">
        <f t="shared" si="211"/>
        <v>349194.5</v>
      </c>
      <c r="U1523" s="89" t="s">
        <v>549</v>
      </c>
      <c r="V1523" s="91" t="s">
        <v>546</v>
      </c>
      <c r="W1523" s="95" t="s">
        <v>101</v>
      </c>
      <c r="X1523" s="91">
        <v>0</v>
      </c>
    </row>
    <row r="1524" spans="1:24" ht="48">
      <c r="A1524" s="26">
        <v>1493</v>
      </c>
      <c r="B1524" s="54" t="s">
        <v>321</v>
      </c>
      <c r="C1524" s="25">
        <v>256</v>
      </c>
      <c r="D1524" s="25" t="s">
        <v>83</v>
      </c>
      <c r="E1524" s="103"/>
      <c r="F1524" s="38" t="s">
        <v>143</v>
      </c>
      <c r="G1524" s="38" t="s">
        <v>218</v>
      </c>
      <c r="H1524" s="129" t="s">
        <v>294</v>
      </c>
      <c r="I1524" s="48" t="s">
        <v>1989</v>
      </c>
      <c r="J1524" s="48" t="s">
        <v>1989</v>
      </c>
      <c r="K1524" s="48" t="s">
        <v>1989</v>
      </c>
      <c r="L1524" s="48" t="s">
        <v>1989</v>
      </c>
      <c r="M1524" s="38" t="s">
        <v>326</v>
      </c>
      <c r="N1524" s="91" t="s">
        <v>235</v>
      </c>
      <c r="O1524" s="38" t="s">
        <v>145</v>
      </c>
      <c r="P1524" s="49">
        <v>1</v>
      </c>
      <c r="Q1524" s="186">
        <v>100917</v>
      </c>
      <c r="R1524" s="45">
        <f>P1524*Q1524</f>
        <v>100917</v>
      </c>
      <c r="S1524" s="45">
        <f t="shared" si="212"/>
        <v>107981.19</v>
      </c>
      <c r="T1524" s="45">
        <f t="shared" si="211"/>
        <v>115539.87330000001</v>
      </c>
      <c r="U1524" s="32" t="s">
        <v>154</v>
      </c>
      <c r="V1524" s="38" t="s">
        <v>569</v>
      </c>
      <c r="W1524" s="95" t="s">
        <v>101</v>
      </c>
      <c r="X1524" s="46">
        <v>0</v>
      </c>
    </row>
    <row r="1525" spans="1:24" ht="57">
      <c r="A1525" s="26"/>
      <c r="B1525" s="54" t="s">
        <v>321</v>
      </c>
      <c r="C1525" s="89" t="s">
        <v>941</v>
      </c>
      <c r="D1525" s="89" t="s">
        <v>83</v>
      </c>
      <c r="E1525" s="89"/>
      <c r="F1525" s="90" t="s">
        <v>144</v>
      </c>
      <c r="G1525" s="32" t="s">
        <v>218</v>
      </c>
      <c r="H1525" s="203" t="s">
        <v>113</v>
      </c>
      <c r="I1525" s="116" t="s">
        <v>2125</v>
      </c>
      <c r="J1525" s="116" t="s">
        <v>2125</v>
      </c>
      <c r="K1525" s="116" t="s">
        <v>2125</v>
      </c>
      <c r="L1525" s="116" t="s">
        <v>2125</v>
      </c>
      <c r="M1525" s="112" t="s">
        <v>308</v>
      </c>
      <c r="N1525" s="91" t="s">
        <v>236</v>
      </c>
      <c r="O1525" s="107" t="s">
        <v>97</v>
      </c>
      <c r="P1525" s="94">
        <v>1</v>
      </c>
      <c r="Q1525" s="94">
        <v>54700</v>
      </c>
      <c r="R1525" s="57">
        <f t="shared" ref="R1525:R1530" si="213">IFERROR(P1525*Q1525,0)</f>
        <v>54700</v>
      </c>
      <c r="S1525" s="91">
        <f t="shared" si="212"/>
        <v>58529</v>
      </c>
      <c r="T1525" s="91">
        <f t="shared" ref="T1525:T1527" si="214">S1525*1.07</f>
        <v>62626.030000000006</v>
      </c>
      <c r="U1525" s="89" t="s">
        <v>1986</v>
      </c>
      <c r="V1525" s="91" t="s">
        <v>533</v>
      </c>
      <c r="W1525" s="95" t="s">
        <v>101</v>
      </c>
      <c r="X1525" s="91">
        <v>30</v>
      </c>
    </row>
    <row r="1526" spans="1:24" ht="57">
      <c r="A1526" s="26">
        <v>1497</v>
      </c>
      <c r="B1526" s="54" t="s">
        <v>321</v>
      </c>
      <c r="C1526" s="89" t="s">
        <v>941</v>
      </c>
      <c r="D1526" s="89" t="s">
        <v>83</v>
      </c>
      <c r="E1526" s="89"/>
      <c r="F1526" s="90" t="s">
        <v>144</v>
      </c>
      <c r="G1526" s="32" t="s">
        <v>218</v>
      </c>
      <c r="H1526" s="203" t="s">
        <v>113</v>
      </c>
      <c r="I1526" s="116" t="s">
        <v>1246</v>
      </c>
      <c r="J1526" s="116" t="s">
        <v>2015</v>
      </c>
      <c r="K1526" s="116" t="s">
        <v>1246</v>
      </c>
      <c r="L1526" s="116" t="s">
        <v>2015</v>
      </c>
      <c r="M1526" s="112" t="s">
        <v>327</v>
      </c>
      <c r="N1526" s="91" t="s">
        <v>236</v>
      </c>
      <c r="O1526" s="107" t="s">
        <v>97</v>
      </c>
      <c r="P1526" s="94">
        <v>1</v>
      </c>
      <c r="Q1526" s="94">
        <v>3801227</v>
      </c>
      <c r="R1526" s="57">
        <f t="shared" si="213"/>
        <v>3801227</v>
      </c>
      <c r="S1526" s="91">
        <f t="shared" si="212"/>
        <v>4067312.89</v>
      </c>
      <c r="T1526" s="91">
        <f t="shared" si="214"/>
        <v>4352024.7923000008</v>
      </c>
      <c r="U1526" s="89" t="s">
        <v>1986</v>
      </c>
      <c r="V1526" s="91" t="s">
        <v>533</v>
      </c>
      <c r="W1526" s="95" t="s">
        <v>101</v>
      </c>
      <c r="X1526" s="91">
        <v>30</v>
      </c>
    </row>
    <row r="1527" spans="1:24" ht="135.75">
      <c r="A1527" s="26">
        <v>1498</v>
      </c>
      <c r="B1527" s="54" t="s">
        <v>321</v>
      </c>
      <c r="C1527" s="89" t="s">
        <v>941</v>
      </c>
      <c r="D1527" s="89" t="s">
        <v>83</v>
      </c>
      <c r="E1527" s="89"/>
      <c r="F1527" s="90" t="s">
        <v>144</v>
      </c>
      <c r="G1527" s="32" t="s">
        <v>218</v>
      </c>
      <c r="H1527" s="203" t="s">
        <v>317</v>
      </c>
      <c r="I1527" s="116" t="s">
        <v>1912</v>
      </c>
      <c r="J1527" s="116" t="s">
        <v>1993</v>
      </c>
      <c r="K1527" s="116" t="s">
        <v>1912</v>
      </c>
      <c r="L1527" s="116" t="s">
        <v>1993</v>
      </c>
      <c r="M1527" s="112" t="s">
        <v>326</v>
      </c>
      <c r="N1527" s="91" t="s">
        <v>1998</v>
      </c>
      <c r="O1527" s="107" t="s">
        <v>98</v>
      </c>
      <c r="P1527" s="94">
        <v>1</v>
      </c>
      <c r="Q1527" s="94">
        <v>210000</v>
      </c>
      <c r="R1527" s="57">
        <f t="shared" si="213"/>
        <v>210000</v>
      </c>
      <c r="S1527" s="91">
        <f t="shared" si="212"/>
        <v>224700</v>
      </c>
      <c r="T1527" s="91">
        <f t="shared" si="214"/>
        <v>240429</v>
      </c>
      <c r="U1527" s="89" t="s">
        <v>153</v>
      </c>
      <c r="V1527" s="91" t="s">
        <v>558</v>
      </c>
      <c r="W1527" s="95" t="s">
        <v>101</v>
      </c>
      <c r="X1527" s="91">
        <v>0</v>
      </c>
    </row>
    <row r="1528" spans="1:24" ht="135.75">
      <c r="A1528" s="26">
        <v>1499</v>
      </c>
      <c r="B1528" s="54" t="s">
        <v>321</v>
      </c>
      <c r="C1528" s="89" t="s">
        <v>941</v>
      </c>
      <c r="D1528" s="89" t="s">
        <v>83</v>
      </c>
      <c r="E1528" s="89"/>
      <c r="F1528" s="90" t="s">
        <v>144</v>
      </c>
      <c r="G1528" s="32" t="s">
        <v>218</v>
      </c>
      <c r="H1528" s="203" t="s">
        <v>317</v>
      </c>
      <c r="I1528" s="116" t="s">
        <v>1912</v>
      </c>
      <c r="J1528" s="116" t="s">
        <v>1994</v>
      </c>
      <c r="K1528" s="116" t="s">
        <v>1912</v>
      </c>
      <c r="L1528" s="116" t="s">
        <v>1994</v>
      </c>
      <c r="M1528" s="112" t="s">
        <v>326</v>
      </c>
      <c r="N1528" s="91" t="s">
        <v>1998</v>
      </c>
      <c r="O1528" s="107" t="s">
        <v>98</v>
      </c>
      <c r="P1528" s="94">
        <v>1</v>
      </c>
      <c r="Q1528" s="94">
        <v>140000</v>
      </c>
      <c r="R1528" s="57">
        <f t="shared" si="213"/>
        <v>140000</v>
      </c>
      <c r="S1528" s="91">
        <f t="shared" ref="S1528:S1534" si="215">R1528*1.07</f>
        <v>149800</v>
      </c>
      <c r="T1528" s="91">
        <f t="shared" ref="T1528:T1533" si="216">S1528*1.07</f>
        <v>160286</v>
      </c>
      <c r="U1528" s="89" t="s">
        <v>153</v>
      </c>
      <c r="V1528" s="91" t="s">
        <v>558</v>
      </c>
      <c r="W1528" s="95" t="s">
        <v>101</v>
      </c>
      <c r="X1528" s="91">
        <v>0</v>
      </c>
    </row>
    <row r="1529" spans="1:24" ht="147">
      <c r="A1529" s="26">
        <v>1500</v>
      </c>
      <c r="B1529" s="54" t="s">
        <v>321</v>
      </c>
      <c r="C1529" s="89" t="s">
        <v>941</v>
      </c>
      <c r="D1529" s="89" t="s">
        <v>83</v>
      </c>
      <c r="E1529" s="89"/>
      <c r="F1529" s="90" t="s">
        <v>144</v>
      </c>
      <c r="G1529" s="32" t="s">
        <v>218</v>
      </c>
      <c r="H1529" s="203" t="s">
        <v>317</v>
      </c>
      <c r="I1529" s="116" t="s">
        <v>1912</v>
      </c>
      <c r="J1529" s="116" t="s">
        <v>1995</v>
      </c>
      <c r="K1529" s="116" t="s">
        <v>1912</v>
      </c>
      <c r="L1529" s="116" t="s">
        <v>1995</v>
      </c>
      <c r="M1529" s="112" t="s">
        <v>326</v>
      </c>
      <c r="N1529" s="91" t="s">
        <v>1998</v>
      </c>
      <c r="O1529" s="107" t="s">
        <v>98</v>
      </c>
      <c r="P1529" s="94">
        <v>1</v>
      </c>
      <c r="Q1529" s="94">
        <v>50000</v>
      </c>
      <c r="R1529" s="57">
        <f t="shared" si="213"/>
        <v>50000</v>
      </c>
      <c r="S1529" s="91">
        <f t="shared" si="215"/>
        <v>53500</v>
      </c>
      <c r="T1529" s="91">
        <f t="shared" si="216"/>
        <v>57245</v>
      </c>
      <c r="U1529" s="89" t="s">
        <v>153</v>
      </c>
      <c r="V1529" s="91" t="s">
        <v>558</v>
      </c>
      <c r="W1529" s="95" t="s">
        <v>101</v>
      </c>
      <c r="X1529" s="91">
        <v>0</v>
      </c>
    </row>
    <row r="1530" spans="1:24" ht="214.5">
      <c r="A1530" s="26">
        <v>1501</v>
      </c>
      <c r="B1530" s="54" t="s">
        <v>321</v>
      </c>
      <c r="C1530" s="89" t="s">
        <v>941</v>
      </c>
      <c r="D1530" s="217" t="s">
        <v>83</v>
      </c>
      <c r="E1530" s="89"/>
      <c r="F1530" s="90" t="s">
        <v>144</v>
      </c>
      <c r="G1530" s="32" t="s">
        <v>218</v>
      </c>
      <c r="H1530" s="203" t="s">
        <v>317</v>
      </c>
      <c r="I1530" s="116" t="s">
        <v>1912</v>
      </c>
      <c r="J1530" s="227" t="s">
        <v>2017</v>
      </c>
      <c r="K1530" s="116" t="s">
        <v>1912</v>
      </c>
      <c r="L1530" s="227" t="s">
        <v>2017</v>
      </c>
      <c r="M1530" s="112" t="s">
        <v>326</v>
      </c>
      <c r="N1530" s="91" t="s">
        <v>1998</v>
      </c>
      <c r="O1530" s="107" t="s">
        <v>98</v>
      </c>
      <c r="P1530" s="94">
        <v>1</v>
      </c>
      <c r="Q1530" s="94">
        <v>370000</v>
      </c>
      <c r="R1530" s="57">
        <f t="shared" si="213"/>
        <v>370000</v>
      </c>
      <c r="S1530" s="91">
        <f t="shared" si="215"/>
        <v>395900</v>
      </c>
      <c r="T1530" s="91">
        <f t="shared" si="216"/>
        <v>423613</v>
      </c>
      <c r="U1530" s="89" t="s">
        <v>1819</v>
      </c>
      <c r="V1530" s="91" t="s">
        <v>533</v>
      </c>
      <c r="W1530" s="95" t="s">
        <v>101</v>
      </c>
      <c r="X1530" s="91">
        <v>0</v>
      </c>
    </row>
    <row r="1531" spans="1:24" ht="248.25">
      <c r="A1531" s="26">
        <v>1502</v>
      </c>
      <c r="B1531" s="54" t="s">
        <v>321</v>
      </c>
      <c r="C1531" s="89" t="s">
        <v>941</v>
      </c>
      <c r="D1531" s="217" t="s">
        <v>83</v>
      </c>
      <c r="E1531" s="89"/>
      <c r="F1531" s="90" t="s">
        <v>144</v>
      </c>
      <c r="G1531" s="32" t="s">
        <v>218</v>
      </c>
      <c r="H1531" s="203" t="s">
        <v>317</v>
      </c>
      <c r="I1531" s="116" t="s">
        <v>1912</v>
      </c>
      <c r="J1531" s="227" t="s">
        <v>2016</v>
      </c>
      <c r="K1531" s="130" t="s">
        <v>1912</v>
      </c>
      <c r="L1531" s="227" t="s">
        <v>2016</v>
      </c>
      <c r="M1531" s="131" t="s">
        <v>326</v>
      </c>
      <c r="N1531" s="91" t="s">
        <v>1998</v>
      </c>
      <c r="O1531" s="107" t="s">
        <v>98</v>
      </c>
      <c r="P1531" s="94">
        <v>1</v>
      </c>
      <c r="Q1531" s="94">
        <v>200000</v>
      </c>
      <c r="R1531" s="57">
        <f>IFERROR(P1531*Q1531,0)</f>
        <v>200000</v>
      </c>
      <c r="S1531" s="91">
        <f t="shared" si="215"/>
        <v>214000</v>
      </c>
      <c r="T1531" s="91">
        <f t="shared" si="216"/>
        <v>228980</v>
      </c>
      <c r="U1531" s="89" t="s">
        <v>1819</v>
      </c>
      <c r="V1531" s="91" t="s">
        <v>533</v>
      </c>
      <c r="W1531" s="95" t="s">
        <v>101</v>
      </c>
      <c r="X1531" s="91">
        <v>0</v>
      </c>
    </row>
    <row r="1532" spans="1:24" s="226" customFormat="1" ht="60">
      <c r="A1532" s="26">
        <v>1504</v>
      </c>
      <c r="B1532" s="54" t="s">
        <v>321</v>
      </c>
      <c r="C1532" s="217" t="s">
        <v>941</v>
      </c>
      <c r="D1532" s="217" t="s">
        <v>83</v>
      </c>
      <c r="E1532" s="217"/>
      <c r="F1532" s="208" t="s">
        <v>143</v>
      </c>
      <c r="G1532" s="32" t="s">
        <v>218</v>
      </c>
      <c r="H1532" s="218" t="s">
        <v>295</v>
      </c>
      <c r="I1532" s="207" t="s">
        <v>2094</v>
      </c>
      <c r="J1532" s="210" t="s">
        <v>2094</v>
      </c>
      <c r="K1532" s="210" t="s">
        <v>2095</v>
      </c>
      <c r="L1532" s="210" t="s">
        <v>2095</v>
      </c>
      <c r="M1532" s="220" t="s">
        <v>326</v>
      </c>
      <c r="N1532" s="221" t="s">
        <v>235</v>
      </c>
      <c r="O1532" s="222" t="s">
        <v>145</v>
      </c>
      <c r="P1532" s="223">
        <v>2</v>
      </c>
      <c r="Q1532" s="223">
        <v>133119</v>
      </c>
      <c r="R1532" s="224">
        <f>IFERROR(P1532*Q1532,0)</f>
        <v>266238</v>
      </c>
      <c r="S1532" s="221">
        <f t="shared" si="215"/>
        <v>284874.66000000003</v>
      </c>
      <c r="T1532" s="221">
        <f t="shared" si="216"/>
        <v>304815.88620000007</v>
      </c>
      <c r="U1532" s="217" t="s">
        <v>2093</v>
      </c>
      <c r="V1532" s="221" t="s">
        <v>948</v>
      </c>
      <c r="W1532" s="225" t="s">
        <v>101</v>
      </c>
      <c r="X1532" s="221">
        <v>0</v>
      </c>
    </row>
    <row r="1533" spans="1:24" s="226" customFormat="1" ht="60">
      <c r="A1533" s="26">
        <v>1504</v>
      </c>
      <c r="B1533" s="54" t="s">
        <v>321</v>
      </c>
      <c r="C1533" s="217" t="s">
        <v>941</v>
      </c>
      <c r="D1533" s="217" t="s">
        <v>83</v>
      </c>
      <c r="E1533" s="217"/>
      <c r="F1533" s="208" t="s">
        <v>143</v>
      </c>
      <c r="G1533" s="32" t="s">
        <v>218</v>
      </c>
      <c r="H1533" s="218" t="s">
        <v>295</v>
      </c>
      <c r="I1533" s="207" t="s">
        <v>2123</v>
      </c>
      <c r="J1533" s="207" t="s">
        <v>2123</v>
      </c>
      <c r="K1533" s="210" t="s">
        <v>2127</v>
      </c>
      <c r="L1533" s="210" t="s">
        <v>2126</v>
      </c>
      <c r="M1533" s="220" t="s">
        <v>326</v>
      </c>
      <c r="N1533" s="221" t="s">
        <v>235</v>
      </c>
      <c r="O1533" s="222" t="s">
        <v>145</v>
      </c>
      <c r="P1533" s="223">
        <v>1</v>
      </c>
      <c r="Q1533" s="223">
        <v>68340</v>
      </c>
      <c r="R1533" s="224">
        <f>IFERROR(P1533*Q1533,0)</f>
        <v>68340</v>
      </c>
      <c r="S1533" s="221">
        <f t="shared" si="215"/>
        <v>73123.8</v>
      </c>
      <c r="T1533" s="221">
        <f t="shared" si="216"/>
        <v>78242.466000000015</v>
      </c>
      <c r="U1533" s="217" t="s">
        <v>2124</v>
      </c>
      <c r="V1533" s="221" t="s">
        <v>545</v>
      </c>
      <c r="W1533" s="225" t="s">
        <v>101</v>
      </c>
      <c r="X1533" s="221">
        <v>0</v>
      </c>
    </row>
    <row r="1534" spans="1:24" ht="15.75">
      <c r="A1534" s="26"/>
      <c r="B1534" s="54"/>
      <c r="C1534" s="89"/>
      <c r="D1534" s="89"/>
      <c r="E1534" s="89"/>
      <c r="F1534" s="90"/>
      <c r="G1534" s="32"/>
      <c r="H1534" s="203"/>
      <c r="I1534" s="130"/>
      <c r="J1534" s="116"/>
      <c r="K1534" s="116"/>
      <c r="L1534" s="228"/>
      <c r="M1534" s="112"/>
      <c r="N1534" s="91"/>
      <c r="O1534" s="107"/>
      <c r="P1534" s="94">
        <v>1</v>
      </c>
      <c r="Q1534" s="94">
        <f>1516500-25727-370000-200000+27906-946000+52094</f>
        <v>54773</v>
      </c>
      <c r="R1534" s="57">
        <f>IFERROR(P1534*Q1534,0)</f>
        <v>54773</v>
      </c>
      <c r="S1534" s="91">
        <f t="shared" si="215"/>
        <v>58607.11</v>
      </c>
      <c r="T1534" s="91">
        <f>S1534*1.07</f>
        <v>62709.607700000008</v>
      </c>
      <c r="U1534" s="89"/>
      <c r="V1534" s="91"/>
      <c r="W1534" s="95"/>
      <c r="X1534" s="91"/>
    </row>
    <row r="1535" spans="1:24" ht="12.75">
      <c r="A1535" s="26"/>
      <c r="B1535" s="105"/>
      <c r="C1535" s="89"/>
      <c r="D1535" s="89"/>
      <c r="E1535" s="89"/>
      <c r="F1535" s="91"/>
      <c r="G1535" s="91"/>
      <c r="H1535" s="103"/>
      <c r="I1535" s="229"/>
      <c r="J1535" s="106"/>
      <c r="K1535" s="106"/>
      <c r="L1535" s="112"/>
      <c r="M1535" s="107"/>
      <c r="N1535" s="107"/>
      <c r="O1535" s="107"/>
      <c r="P1535" s="108"/>
      <c r="Q1535" s="108"/>
      <c r="R1535" s="230">
        <f>SUM(R1454:R1534)</f>
        <v>11447725</v>
      </c>
      <c r="S1535" s="110"/>
      <c r="T1535" s="109"/>
      <c r="U1535" s="89"/>
      <c r="V1535" s="91"/>
      <c r="W1535" s="89"/>
      <c r="X1535" s="91"/>
    </row>
    <row r="1536" spans="1:24" s="231" customFormat="1" ht="26.25">
      <c r="B1536" s="147"/>
      <c r="C1536" s="147"/>
      <c r="D1536" s="147"/>
      <c r="E1536" s="148"/>
      <c r="F1536" s="148"/>
      <c r="G1536" s="148"/>
      <c r="H1536" s="148"/>
      <c r="I1536" s="148"/>
      <c r="J1536" s="148"/>
      <c r="K1536" s="148"/>
      <c r="L1536" s="148"/>
      <c r="M1536" s="148"/>
      <c r="N1536" s="148"/>
      <c r="O1536" s="148"/>
      <c r="P1536" s="148"/>
      <c r="Q1536" s="148"/>
      <c r="R1536" s="230"/>
      <c r="S1536" s="148"/>
      <c r="T1536" s="148"/>
      <c r="U1536" s="148"/>
      <c r="V1536" s="148"/>
      <c r="W1536" s="148"/>
      <c r="X1536" s="148"/>
    </row>
    <row r="1537" spans="1:24" s="231" customFormat="1" ht="27.75">
      <c r="A1537" s="147" t="s">
        <v>1928</v>
      </c>
      <c r="B1537" s="148"/>
      <c r="C1537" s="148"/>
      <c r="D1537" s="148"/>
      <c r="E1537" s="147"/>
      <c r="F1537" s="148"/>
      <c r="G1537" s="149" t="s">
        <v>1929</v>
      </c>
      <c r="H1537" s="148"/>
      <c r="I1537" s="148"/>
      <c r="J1537" s="148"/>
      <c r="K1537" s="148"/>
      <c r="L1537" s="148"/>
      <c r="M1537" s="148"/>
      <c r="N1537" s="148"/>
      <c r="O1537" s="148"/>
      <c r="P1537" s="148"/>
      <c r="Q1537" s="148"/>
      <c r="R1537" s="148"/>
      <c r="S1537" s="148"/>
      <c r="T1537" s="148"/>
      <c r="U1537" s="148"/>
      <c r="V1537" s="148"/>
      <c r="W1537" s="148"/>
      <c r="X1537" s="148"/>
    </row>
    <row r="1538" spans="1:24" s="231" customFormat="1">
      <c r="A1538" s="148"/>
      <c r="B1538" s="148"/>
      <c r="C1538" s="148"/>
      <c r="D1538" s="148"/>
      <c r="E1538" s="148"/>
      <c r="F1538" s="148"/>
      <c r="G1538" s="148"/>
      <c r="H1538" s="148"/>
      <c r="I1538" s="148"/>
      <c r="J1538" s="148"/>
      <c r="K1538" s="148"/>
      <c r="L1538" s="148"/>
      <c r="M1538" s="148"/>
      <c r="N1538" s="148"/>
      <c r="O1538" s="148"/>
      <c r="P1538" s="148"/>
      <c r="Q1538" s="148"/>
      <c r="R1538" s="148"/>
      <c r="S1538" s="148"/>
      <c r="T1538" s="148"/>
      <c r="U1538" s="148"/>
      <c r="V1538" s="148"/>
      <c r="W1538" s="148"/>
      <c r="X1538" s="148"/>
    </row>
    <row r="1539" spans="1:24" s="231" customFormat="1">
      <c r="A1539" s="148"/>
      <c r="B1539" s="148"/>
      <c r="C1539" s="148"/>
      <c r="D1539" s="148"/>
      <c r="E1539" s="148"/>
      <c r="F1539" s="148"/>
      <c r="G1539" s="148"/>
      <c r="H1539" s="148"/>
      <c r="I1539" s="148"/>
      <c r="J1539" s="148"/>
      <c r="K1539" s="148"/>
      <c r="L1539" s="148"/>
      <c r="M1539" s="148"/>
      <c r="N1539" s="148"/>
      <c r="O1539" s="148"/>
      <c r="P1539" s="148"/>
      <c r="Q1539" s="148"/>
      <c r="R1539" s="148"/>
      <c r="S1539" s="148"/>
      <c r="T1539" s="148"/>
      <c r="U1539" s="148"/>
      <c r="V1539" s="148"/>
      <c r="W1539" s="148"/>
      <c r="X1539" s="148"/>
    </row>
  </sheetData>
  <dataConsolidate/>
  <mergeCells count="25">
    <mergeCell ref="X8:X9"/>
    <mergeCell ref="R8:R9"/>
    <mergeCell ref="S8:S9"/>
    <mergeCell ref="T8:T9"/>
    <mergeCell ref="U8:U9"/>
    <mergeCell ref="V8:V9"/>
    <mergeCell ref="W8:W9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G3:G4"/>
    <mergeCell ref="A3:A4"/>
    <mergeCell ref="B3:B4"/>
    <mergeCell ref="C3:D3"/>
    <mergeCell ref="E3:E4"/>
    <mergeCell ref="F3:F4"/>
  </mergeCells>
  <dataValidations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7:O954 O15:O25 O27:O85 O12:O13 O476:O511 O437:O474 O141:O266 O369:O435 O87:O139 O513:O614 O268:O366 O617:O945 O956:O1535">
      <formula1>INDIRECT($N12)</formula1>
    </dataValidation>
    <dataValidation allowBlank="1" showInputMessage="1" showErrorMessage="1" prompt="Введите наименование на гос.языке" sqref="I1534:I1535 J1448:L1453 I1447:I1453 I1382 K1372 I1369:I1376 K1369:K1370 I1434 I1525:L1529 K1515 I1530:I1531 K1530:K1531 I1523:L1523 J1534:L1534 I1039 K1039 J1064:K1065 L1065 I1064:I1067 K947:K948 I1023:J1027 I947:I949 I1029:I1030 I1017 I1019:J1020 I1056:L1056 J1041:L1041 I336:L336 I390:J392 I617:L638 I383:J385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7:J387 I375:I380 I369:I372 J371 J395 I393:I395 I397:J397 J427:L427 I386:L386 J424:J426 J412:J413 J400:J402 I404:J408 J419:J420 J415:J417 I410:J410 I411:I421 I422:J422 I398:I402 I423:I431 K430:L431 J428:J431 I433:K433 I434:I435 K434:L435 I640:L945 K1067 I1041:I1042 I1044:I1045 I1059 I1062"/>
    <dataValidation type="decimal" operator="greaterThan" allowBlank="1" showInputMessage="1" showErrorMessage="1" prompt="Введите прогнозируемую сумму на второй год" sqref="S1515 S1377:S1381 S1383:S1453 S1523 S1525:S1535 S617:S945 S947:T954 S102:T266">
      <formula1>0</formula1>
    </dataValidation>
    <dataValidation allowBlank="1" showInputMessage="1" showErrorMessage="1" prompt="Введите срок поставки" sqref="V1515 V1377:V1381 V1383:V1453 V1523 V1525:V1535 V617:V945 V947:V952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5 X1377:X1381 X1383:X1453 X1523 X1525:X1535 X617:X94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5 T1377:T1381 T1383:T1453 T1523 T1525:T1535 T617:T945">
      <formula1>0</formula1>
    </dataValidation>
    <dataValidation allowBlank="1" showInputMessage="1" showErrorMessage="1" prompt="Введите краткую хар-ку на рус.языке" sqref="L1535 K1438:K1442 J1438:J1443 I1383:J1433 I1438:I1442 K1385:K1386 L1387 I1437:K1437 I1377:J1381 K1378:L1378 K1380:K1381 L1369:L1375 K1392:L1427 I1435:L1436 L1434 K1428:K1433 L1438:L1447 I1444:K1446 L947:L949 L1023 K1052:L1052 L1029:L1030 L1017 L1063:L1064 K407:L408 K68:L68 K65:L65 K63:L63 K60:L60 K54:L54 K42:L42 L47 K18:L22 L24 K76:L76 L202 L184:L185 K113 L180:L181 L176:L177 L196:L199 K104:K111 K91:L95 L165 L144:L145 L138:L139 L129 L123 L104:L113 L161 L121 L115 K125:L125 L142 K145 K405:L405 K410:L410 K414:L414 K420:L420 K387:L387 L393"/>
    <dataValidation allowBlank="1" showInputMessage="1" showErrorMessage="1" prompt="Введите краткую хар-ку на гос.языке" sqref="K1535 K1388:L1391 K1377:L1377 K1379 L1379:L1381 L1428:L1433 K1383:K1384 K1373:K1375 K1371 L1437 K1434 L1383:L1386 K1447 L1066:L1067 K1017 K1019:L1020 K1066 K949 L1024:L1025 K1026:L1027 K1023:K1025 K1042:L1042 K1044:L1044 K1059:L1059 K1062:L1062 K1029:K1030 K411:L413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7:L404 K395:L395 L394 K383:L385 K375:L380 K369:L372 K393:K394 K428:L429 K421:L426 K406:L406 K415:L418"/>
    <dataValidation allowBlank="1" showInputMessage="1" showErrorMessage="1" prompt="Введите наименование на рус.языке" sqref="J1535 J1369:J1375 J1434 J1447 J1066:J1067 J1042 J1044:J1045 J1059 J1062 L1039 K1045:L1045 J1039 J947:J949 J1029:J1030 J1017 I1053:L1053 I1047:L1047 J434:J435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8:J399 J393:J394 J375:J380 J372 J369:J370 J423 J421 I403:J403 J414 J411 J418"/>
    <dataValidation type="list" allowBlank="1" showInputMessage="1" showErrorMessage="1" sqref="B1454:B1534 B1450:B1452 B1435:B1446 B1448 B1076:B1433 B369:B474 B617:B945 B1070 B956:B965 B950:B954 B947:B948 B1017:B1068 B967:B1015 B12:B366 B513:B614 B1072:B1074 B476:B511">
      <formula1>Тип_пункта</formula1>
    </dataValidation>
    <dataValidation type="list" allowBlank="1" showInputMessage="1" showErrorMessage="1" prompt="Выберите источник финансирования" sqref="G1454:G1534 G1448 G1435:G1446 G1450:G1452 G956:G1433 G268:G366 G476:G511 G12:G266 G369:G474 G617:G945 G947:G954 G513:G614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7:E1535 E1369:E1372 E1374:E1375 E1291:E1367 E950:E954 E172:E366 E967:E1015 E87:E101 E103:E170 E12:E13 E27:E85 E15:E25 E476:E511 E369:E474 D622:D945 E617:E945 E956:E965 E1017:E1068 E947:E948 E1099:E1102 E513:E614 E1260:E1279 E1281:E1289 E1169:E1223 E1167 E1132:E1165 E1104:E1130 E1096:E1097 E1088:E1094 E1079:E1086 E1250:E1258 E1076:E1077 E1225:E1248 E1072:E1074 E1070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83:D1535 D1374:D1375 D1377:D1381 D1369:D1372 D1291:D1367 D12:D366 D476:D511 D369:D474 D617:D621 D950:D954 D947:D948 D1017:D1068 D1070 D967:D1015 D1169:D1223 D513:D614 D1260:D1279 D1281:D1289 D1167 D1132:D1165 D1104:D1130 D1096:D1097 D1088:D1094 D1079:D1086 D1076:D1077 D1250:D1258 D1225:D1248 D1099:D1102 D1072:D1074 D956:D96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83:C1535 C1369:C1372 C1377:C1381 C1374:C1375 C1291:C1367 C12:C366 C956:C965 C476:C511 C369:C474 C617:C945 C950:C954 C947:C948 C1017:C1068 C1070 C1099:C1102 C513:C614 C1260:C1279 C1281:C1289 C1169:C1223 C1167 C1132:C1165 C1104:C1130 C1096:C1097 C1088:C1094 C1250:C1258 C1076:C1077 C1225:C1248 C1079:C1086 C1072:C1074 C967:C10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83:W1535 W1377:W1381 W1369:W1375 W1291:W1367 W268:W366 W950:W954 W15:W25 W87:W101 W172:W266 W103:W170 W12:W13 W476:W511 W27:W85 W437:W474 W369:W435 W617:W945 W947:W948 W1017:W1068 W1070 W967:W1015 W1099:W1102 W513:W614 W1281:W1289 W1169:W1223 W1167 W1132:W1165 W1104:W1130 W1096:W1097 W1088:W1094 W1079:W1086 W1250:W1279 W1076:W1077 W1225:W1248 W1072:W1074 W956:W965">
      <formula1>КАТО</formula1>
    </dataValidation>
    <dataValidation type="list" allowBlank="1" showInputMessage="1" showErrorMessage="1" prompt="Выберите месяц" sqref="U1454:U1514 U1425 U1389 U1418 U1415 U1397 U1399:U1400 U1516:U1522 U1524 U956:U1387 U476:U511 U513:U614 U947:U954 U437:U474 U12:U435">
      <formula1>Месяц</formula1>
    </dataValidation>
    <dataValidation type="list" allowBlank="1" showInputMessage="1" showErrorMessage="1" prompt="Выберите специфику" sqref="F513:F614 F956:F1535 F12:F266 I639:L639 F617:F945 F369:F474 F476:F511 F947:F954 F268:F366">
      <formula1>Специфика</formula1>
    </dataValidation>
    <dataValidation type="list" allowBlank="1" showInputMessage="1" showErrorMessage="1" prompt="Выберите способ закупки" sqref="M513:M614 M956:M1535 M476:M511 M617:M945 M437:M474 M369:M435 M12:M266 M947:M954 M268:M366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7:X949 X102:X266">
      <formula1>0</formula1>
      <formula2>100</formula2>
    </dataValidation>
    <dataValidation allowBlank="1" showInputMessage="1" showErrorMessage="1" prompt="Введите сроки" sqref="V430:V435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9" max="26" man="1"/>
    <brk id="1434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2012-11-05T04:20:51Z</cp:lastPrinted>
  <dcterms:created xsi:type="dcterms:W3CDTF">2009-07-03T12:05:45Z</dcterms:created>
  <dcterms:modified xsi:type="dcterms:W3CDTF">2012-11-22T04:36:49Z</dcterms:modified>
</cp:coreProperties>
</file>